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ADMON 21-24\CTA PUBLICA 2023\3ER TRIMESTRE\"/>
    </mc:Choice>
  </mc:AlternateContent>
  <bookViews>
    <workbookView xWindow="0" yWindow="0" windowWidth="23040" windowHeight="9528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63" i="62"/>
  <c r="C48" i="62" s="1"/>
  <c r="C122" i="62" s="1"/>
  <c r="C58" i="60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7" i="64" l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<sst xmlns="http://schemas.openxmlformats.org/spreadsheetml/2006/main" count="935" uniqueCount="664">
  <si>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</si>
  <si>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</si>
  <si>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</si>
  <si>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</si>
  <si>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</si>
  <si>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</si>
  <si>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</si>
  <si>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</si>
  <si>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</si>
  <si>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</si>
  <si>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</si>
  <si>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</si>
  <si>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</si>
  <si>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</si>
  <si>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</si>
  <si>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</si>
  <si>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</si>
  <si>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</si>
  <si>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</si>
  <si>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</si>
  <si>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</si>
  <si>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</si>
  <si>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</si>
  <si>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</si>
  <si>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</si>
  <si>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</si>
  <si>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</si>
  <si>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</si>
  <si>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</si>
  <si>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</si>
  <si>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</si>
  <si>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</si>
  <si>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</si>
  <si>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</si>
  <si>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</si>
  <si>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</si>
  <si>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</si>
  <si>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</si>
  <si>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</si>
  <si>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</si>
  <si>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</si>
  <si>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</si>
  <si>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</si>
  <si>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</si>
  <si>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</si>
  <si>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</si>
  <si>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</si>
  <si>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</si>
  <si>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</si>
  <si>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</si>
  <si>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</si>
  <si>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</si>
  <si>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</si>
  <si>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</si>
  <si>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</si>
  <si>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</si>
  <si>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</si>
  <si>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</si>
  <si>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</si>
  <si>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</si>
  <si>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</si>
  <si>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</si>
  <si>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</si>
  <si>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</si>
  <si>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</si>
  <si>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</si>
  <si>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</si>
  <si>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</si>
  <si>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</si>
  <si>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</si>
  <si>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</si>
  <si>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</si>
  <si>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</si>
  <si>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</si>
  <si>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</si>
  <si>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</si>
  <si>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</si>
  <si>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</si>
  <si>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</si>
  <si>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</si>
  <si>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</si>
  <si>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</si>
  <si>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</si>
  <si>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</si>
  <si>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</si>
  <si>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</si>
  <si>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</si>
  <si>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</si>
  <si>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</si>
  <si>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</si>
  <si>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</si>
  <si>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</si>
  <si>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</si>
  <si>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</si>
  <si>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</si>
  <si>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</si>
  <si>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</si>
  <si>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</si>
  <si>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</si>
  <si>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</si>
  <si>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</si>
  <si>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</si>
  <si>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</si>
  <si>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</si>
  <si>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</si>
  <si>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</si>
  <si>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</si>
  <si>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</si>
  <si>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</si>
  <si>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</si>
  <si>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</si>
  <si>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</si>
  <si>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</si>
  <si>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</si>
  <si>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</si>
  <si>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</si>
  <si>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</si>
  <si>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</si>
  <si>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</si>
  <si>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</si>
  <si>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</si>
  <si>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</si>
  <si>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</si>
  <si>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</si>
  <si>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</si>
  <si>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</si>
  <si>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</si>
  <si>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</si>
  <si>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</si>
  <si>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</si>
  <si>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</si>
  <si>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</si>
  <si>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</si>
  <si>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</si>
  <si>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</si>
  <si>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</si>
  <si>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</si>
  <si>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</si>
  <si>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</si>
  <si>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</si>
  <si>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</si>
  <si>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</si>
  <si>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</si>
  <si>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</si>
  <si>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</si>
  <si>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</si>
  <si>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</si>
  <si>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</si>
  <si>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</si>
  <si>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</si>
  <si>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</si>
  <si>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</si>
  <si>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</si>
  <si>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</si>
  <si>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</si>
  <si>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</si>
  <si>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</si>
  <si>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</si>
  <si>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</si>
  <si>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</si>
  <si>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</si>
  <si>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</si>
  <si>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</si>
  <si>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</si>
  <si>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</si>
  <si>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</si>
  <si>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</si>
  <si>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</si>
  <si>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</si>
  <si>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</si>
  <si>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</si>
  <si>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</si>
  <si>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</si>
  <si>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</si>
  <si>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</si>
  <si>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</si>
  <si>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</si>
  <si>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</si>
  <si>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</si>
  <si>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</si>
  <si>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</si>
  <si>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</si>
  <si>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</si>
  <si>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</si>
  <si>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</si>
  <si>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</si>
  <si>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</si>
  <si>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</si>
  <si>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</si>
  <si>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</si>
  <si>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</si>
  <si>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</si>
  <si>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</si>
  <si>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</si>
  <si>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</si>
  <si>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</si>
  <si>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</si>
  <si>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</si>
  <si>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</si>
  <si>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</si>
  <si>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</si>
  <si>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</si>
  <si>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</si>
  <si>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</si>
  <si>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</si>
  <si>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</si>
  <si>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</si>
  <si>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</si>
  <si>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</si>
  <si>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</si>
  <si>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</si>
  <si>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</si>
  <si>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</si>
  <si>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</si>
  <si>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</si>
  <si>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</si>
  <si>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</si>
  <si>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</si>
  <si>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</si>
  <si>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</si>
  <si>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</si>
  <si>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</si>
  <si>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</si>
  <si>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</si>
  <si>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</si>
  <si>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</si>
  <si>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</si>
  <si>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</si>
  <si>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</si>
  <si>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</si>
  <si>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</si>
  <si>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</si>
  <si>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</si>
  <si>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</si>
  <si>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</si>
  <si>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</si>
  <si>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</si>
  <si>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</si>
  <si>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</si>
  <si>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</si>
  <si>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</si>
  <si>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</si>
  <si>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</si>
  <si>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</si>
  <si>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</si>
  <si>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</si>
  <si>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</si>
  <si>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</si>
  <si>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</si>
  <si>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</si>
  <si>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</si>
  <si>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</si>
  <si>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</si>
  <si>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</si>
  <si>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</si>
  <si>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</si>
  <si>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</si>
  <si>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</si>
  <si>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</si>
  <si>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</si>
  <si>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</si>
  <si>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</si>
  <si>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</si>
  <si>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</si>
  <si>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</si>
  <si>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</si>
  <si>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</si>
  <si>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</si>
  <si>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</si>
  <si>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</si>
  <si>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</si>
  <si>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</si>
  <si>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</si>
  <si>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</si>
  <si>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</si>
  <si>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</si>
  <si>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</si>
  <si>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</si>
  <si>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</si>
  <si>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</si>
  <si>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</si>
  <si>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</si>
  <si>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</si>
  <si>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</si>
  <si>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</si>
  <si>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</si>
  <si>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</si>
  <si>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</si>
  <si>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</si>
  <si>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</si>
  <si>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</si>
  <si>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</si>
  <si>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</si>
  <si>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</si>
  <si>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</si>
  <si>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</si>
  <si>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</si>
  <si>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</si>
  <si>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</si>
  <si>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</si>
  <si>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</si>
  <si>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</si>
  <si>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</si>
  <si>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</si>
  <si>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</si>
  <si>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</si>
  <si>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</si>
  <si>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</si>
  <si>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</si>
  <si>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</si>
  <si>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</si>
  <si>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</si>
  <si>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</si>
  <si>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</si>
  <si>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</si>
  <si>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</si>
  <si>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</si>
  <si>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</si>
  <si>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</si>
  <si>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</si>
  <si>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</si>
  <si>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</si>
  <si>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</si>
  <si>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</si>
  <si>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</si>
  <si>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</si>
  <si>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</si>
  <si>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</si>
  <si>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</si>
  <si>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</si>
  <si>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</si>
  <si>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</si>
  <si>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</si>
  <si>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</si>
  <si>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</si>
  <si>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</si>
  <si>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</si>
  <si>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</si>
  <si>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</si>
  <si>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</si>
  <si>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</si>
  <si>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</si>
  <si>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</si>
  <si>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</si>
  <si>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</si>
  <si>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</si>
  <si>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</si>
  <si>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</si>
  <si>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</si>
  <si>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</si>
  <si>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</si>
  <si>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</si>
  <si>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</si>
  <si>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</si>
  <si>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</si>
  <si>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</si>
  <si>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</si>
  <si>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</si>
  <si>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</si>
  <si>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</si>
  <si>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</si>
  <si>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</si>
  <si>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</si>
  <si>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</si>
  <si>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</si>
  <si>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</si>
  <si>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</si>
  <si>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</si>
  <si>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</si>
  <si>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</si>
  <si>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</si>
  <si>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</si>
  <si>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</si>
  <si>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</si>
  <si>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</si>
  <si>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</si>
  <si>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</si>
  <si>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</si>
  <si>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</si>
  <si>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</si>
  <si>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</si>
  <si>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</si>
  <si>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</si>
  <si>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</si>
  <si>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</si>
  <si>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</si>
  <si>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</si>
  <si>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</si>
  <si>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</si>
  <si>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</si>
  <si>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</si>
  <si>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</si>
  <si>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</si>
  <si>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</si>
  <si>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</si>
  <si>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</si>
  <si>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</si>
  <si>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</si>
  <si>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</si>
  <si>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</si>
  <si>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</si>
  <si>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</si>
  <si>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</si>
  <si>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</si>
  <si>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</si>
  <si>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</si>
  <si>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</si>
  <si>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</si>
  <si>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</si>
  <si>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</si>
  <si>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</si>
  <si>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</si>
  <si>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</si>
  <si>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</si>
  <si>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</si>
  <si>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</si>
  <si>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</si>
  <si>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</si>
  <si>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</si>
  <si>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</si>
  <si>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</si>
  <si>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</si>
  <si>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</si>
  <si>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</si>
  <si>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</si>
  <si>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</si>
  <si>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</si>
  <si>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</si>
  <si>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</si>
  <si>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</si>
  <si>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</si>
  <si>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</si>
  <si>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</si>
  <si>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</si>
  <si>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</si>
  <si>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</si>
  <si>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</si>
  <si>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</si>
  <si>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</si>
  <si>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</si>
  <si>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</si>
  <si>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</si>
  <si>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</si>
  <si>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</si>
  <si>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</si>
  <si>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</si>
  <si>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</si>
  <si>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</si>
  <si>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</si>
  <si>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</si>
  <si>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</si>
  <si>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</si>
  <si>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</si>
  <si>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</si>
  <si>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</si>
  <si>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</si>
  <si>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</si>
  <si>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</si>
  <si>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</si>
  <si>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</si>
  <si>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</si>
  <si>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</si>
  <si>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</si>
  <si>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</si>
  <si>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</si>
  <si>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</si>
  <si>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</si>
  <si>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</si>
  <si>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</si>
  <si>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</si>
  <si>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</si>
  <si>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</si>
  <si>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</si>
  <si>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</si>
  <si>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</si>
  <si>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</si>
  <si>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</si>
  <si>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</si>
  <si>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</si>
  <si>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</si>
  <si>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</si>
  <si>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</si>
  <si>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</si>
  <si>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</si>
  <si>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</si>
  <si>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</si>
  <si>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</si>
  <si>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</si>
  <si>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</si>
  <si>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</si>
  <si>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</si>
  <si>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</si>
  <si>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</si>
  <si>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</si>
  <si>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</si>
  <si>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</si>
  <si>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</si>
  <si>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</si>
  <si>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</si>
  <si>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</si>
  <si>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</si>
  <si>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</si>
  <si>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</si>
  <si>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</si>
  <si>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</si>
  <si>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</si>
  <si>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</si>
  <si>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</si>
  <si>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</si>
  <si>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</si>
  <si>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</si>
  <si>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</si>
  <si>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</si>
  <si>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</si>
  <si>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</si>
  <si>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</si>
  <si>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</si>
  <si>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</si>
  <si>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</si>
  <si>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</si>
  <si>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</si>
  <si>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</si>
  <si>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</si>
  <si>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</si>
  <si>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</si>
  <si>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</si>
  <si>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</si>
  <si>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</si>
  <si>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</si>
  <si>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</si>
  <si>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</si>
  <si>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</si>
  <si>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</si>
  <si>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</si>
  <si>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</si>
  <si>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</si>
  <si>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</si>
  <si>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</si>
  <si>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</si>
  <si>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</si>
  <si>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</si>
  <si>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</si>
  <si>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</si>
  <si>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</si>
  <si>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</si>
  <si>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</si>
  <si>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</si>
  <si>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</si>
  <si>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</si>
  <si>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</si>
  <si>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</si>
  <si>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</si>
  <si>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</si>
  <si>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</si>
  <si>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</si>
  <si>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</si>
  <si>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</si>
  <si>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</si>
  <si>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</si>
  <si>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</si>
  <si>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</si>
  <si>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</si>
  <si>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</si>
  <si>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</si>
  <si>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</si>
  <si>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</si>
  <si>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</si>
  <si>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</si>
  <si>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</si>
  <si>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</si>
  <si>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</si>
  <si>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</si>
  <si>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</si>
  <si>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</si>
  <si>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</si>
  <si>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</si>
  <si>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</si>
  <si>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</si>
  <si>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</si>
  <si>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</si>
  <si>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</si>
  <si>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</si>
  <si>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</si>
  <si>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</si>
  <si>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</si>
  <si>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</si>
  <si>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</si>
  <si>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</si>
  <si>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</si>
  <si>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</si>
  <si>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</si>
  <si>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</si>
  <si>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</si>
  <si>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</si>
  <si>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</si>
  <si>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</si>
  <si>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</si>
  <si>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</si>
  <si>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</si>
  <si>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</si>
  <si>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</si>
  <si>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</si>
  <si>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</si>
  <si>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</si>
  <si>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</si>
  <si>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</si>
  <si>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</si>
  <si>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</si>
  <si>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</si>
  <si>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</si>
  <si>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</si>
  <si>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</si>
  <si>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</si>
  <si>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</si>
  <si>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</si>
  <si>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</si>
  <si>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</si>
  <si>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</si>
  <si>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</si>
  <si>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</si>
  <si>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</si>
  <si>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</si>
  <si>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</si>
  <si>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</si>
  <si>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</si>
  <si>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</si>
  <si>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</si>
  <si>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</si>
  <si>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</si>
  <si>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</si>
  <si>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</si>
  <si>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</si>
  <si>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</si>
  <si>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</si>
  <si>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</si>
  <si>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</si>
  <si>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</si>
  <si>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</si>
  <si>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</si>
  <si>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</si>
  <si>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</si>
  <si>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</si>
  <si>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</si>
  <si>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</si>
  <si>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</si>
  <si>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</si>
  <si>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</si>
  <si>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</si>
  <si>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</si>
  <si>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</si>
  <si>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</si>
  <si>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</si>
  <si>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</si>
  <si>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</si>
  <si>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</si>
  <si>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</si>
  <si>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</si>
  <si>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</si>
  <si>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</si>
  <si>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</si>
  <si>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</si>
  <si>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</si>
  <si>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Municipio de Tierra Blanca, Guanajuato</t>
  </si>
  <si>
    <t>Correspondiente 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</si>
</sst>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899999999999999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899999999999999" customHeight="1" x14ac:dyDescent="0.2">
      <c r="A3" s="168" t="s">
        <v>663</v>
      </c>
      <c r="B3" s="168"/>
      <c r="C3" s="17"/>
      <c r="D3" s="14" t="s">
        <v>604</v>
      </c>
      <c r="E3" s="15">
        <v>3</v>
      </c>
    </row>
    <row r="4" spans="1:5" s="93" customFormat="1" ht="18.899999999999999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0.8" thickBot="1" x14ac:dyDescent="0.25">
      <c r="A41" s="11"/>
      <c r="B41" s="12"/>
    </row>
    <row r="44" spans="1:2" x14ac:dyDescent="0.2">
      <c r="B44" s="93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33203125" style="39" customWidth="1"/>
    <col min="2" max="2" width="63.109375" style="39" customWidth="1"/>
    <col min="3" max="3" width="17.6640625" style="39" customWidth="1"/>
    <col min="4" max="16384" width="11.44140625" style="39"/>
  </cols>
  <sheetData>
    <row r="1" spans="1:3" s="37" customFormat="1" ht="18" customHeight="1" x14ac:dyDescent="0.3">
      <c r="A1" s="172" t="s">
        <v>662</v>
      </c>
      <c r="B1" s="173"/>
      <c r="C1" s="174"/>
    </row>
    <row r="2" spans="1:3" s="37" customFormat="1" ht="18" customHeight="1" x14ac:dyDescent="0.3">
      <c r="A2" s="175" t="s">
        <v>613</v>
      </c>
      <c r="B2" s="176"/>
      <c r="C2" s="177"/>
    </row>
    <row r="3" spans="1:3" s="37" customFormat="1" ht="18" customHeight="1" x14ac:dyDescent="0.3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123631691.78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123631691.78</v>
      </c>
    </row>
    <row r="22" spans="1:3" x14ac:dyDescent="0.2">
      <c r="B22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opLeftCell="A10" workbookViewId="0">
      <selection sqref="A1:C1"/>
    </sheetView>
  </sheetViews>
  <sheetFormatPr baseColWidth="10" defaultColWidth="11.44140625" defaultRowHeight="10.199999999999999" x14ac:dyDescent="0.2"/>
  <cols>
    <col min="1" max="1" width="3.6640625" style="39" customWidth="1"/>
    <col min="2" max="2" width="62.109375" style="39" customWidth="1"/>
    <col min="3" max="3" width="17.6640625" style="39" customWidth="1"/>
    <col min="4" max="16384" width="11.44140625" style="39"/>
  </cols>
  <sheetData>
    <row r="1" spans="1:3" s="41" customFormat="1" ht="18.899999999999999" customHeight="1" x14ac:dyDescent="0.3">
      <c r="A1" s="182" t="s">
        <v>662</v>
      </c>
      <c r="B1" s="183"/>
      <c r="C1" s="184"/>
    </row>
    <row r="2" spans="1:3" s="41" customFormat="1" ht="18.899999999999999" customHeight="1" x14ac:dyDescent="0.3">
      <c r="A2" s="185" t="s">
        <v>615</v>
      </c>
      <c r="B2" s="186"/>
      <c r="C2" s="187"/>
    </row>
    <row r="3" spans="1:3" s="41" customFormat="1" ht="18.899999999999999" customHeight="1" x14ac:dyDescent="0.3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107412771.75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31766461.289999999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297143.28000000003</v>
      </c>
    </row>
    <row r="11" spans="1:3" x14ac:dyDescent="0.2">
      <c r="A11" s="90">
        <v>2.4</v>
      </c>
      <c r="B11" s="77" t="s">
        <v>238</v>
      </c>
      <c r="C11" s="150">
        <v>62156.05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2056395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1659127.08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80000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27611639.879999999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0</v>
      </c>
    </row>
    <row r="31" spans="1:3" x14ac:dyDescent="0.2">
      <c r="A31" s="90" t="s">
        <v>556</v>
      </c>
      <c r="B31" s="77" t="s">
        <v>439</v>
      </c>
      <c r="C31" s="150">
        <v>0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75646310.460000008</v>
      </c>
    </row>
    <row r="39" spans="1:3" x14ac:dyDescent="0.2">
      <c r="B39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C22" workbookViewId="0">
      <selection sqref="A1:F1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20.5546875" style="29" customWidth="1"/>
    <col min="8" max="10" width="20.33203125" style="29" customWidth="1"/>
    <col min="11" max="16384" width="9.109375" style="29"/>
  </cols>
  <sheetData>
    <row r="1" spans="1:10" ht="18.899999999999999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899999999999999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899999999999999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3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98663322</v>
      </c>
      <c r="E36" s="34">
        <v>0</v>
      </c>
      <c r="F36" s="34">
        <f t="shared" si="0"/>
        <v>98663322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124872086.61</v>
      </c>
      <c r="E37" s="34">
        <v>-180128015.08000001</v>
      </c>
      <c r="F37" s="34">
        <f t="shared" si="0"/>
        <v>-55255928.470000014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81489138.25</v>
      </c>
      <c r="E38" s="34">
        <v>-1264840</v>
      </c>
      <c r="F38" s="34">
        <f t="shared" si="0"/>
        <v>80224298.25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-30434900.899999999</v>
      </c>
      <c r="E39" s="34">
        <v>30434900.899999999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-90980094.909999996</v>
      </c>
      <c r="E40" s="34">
        <v>-32651596.870000001</v>
      </c>
      <c r="F40" s="34">
        <f t="shared" si="0"/>
        <v>-123631691.78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-98663322</v>
      </c>
      <c r="F41" s="34">
        <f t="shared" si="0"/>
        <v>-98663322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247554124.74000001</v>
      </c>
      <c r="E42" s="34">
        <v>-175983619.69</v>
      </c>
      <c r="F42" s="34">
        <f t="shared" si="0"/>
        <v>71570505.050000012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35047797.420000002</v>
      </c>
      <c r="E43" s="34">
        <v>-143497216.56999999</v>
      </c>
      <c r="F43" s="34">
        <f t="shared" si="0"/>
        <v>-108449419.14999999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157367299.88</v>
      </c>
      <c r="E44" s="34">
        <v>-129237835.53</v>
      </c>
      <c r="F44" s="34">
        <f t="shared" si="0"/>
        <v>28129464.349999994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170509417.99000001</v>
      </c>
      <c r="E45" s="34">
        <v>-170509417.99000001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61703663.130000003</v>
      </c>
      <c r="E46" s="34">
        <v>-61698240.189999998</v>
      </c>
      <c r="F46" s="34">
        <f t="shared" si="0"/>
        <v>5422.9400000050664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61697770.100000001</v>
      </c>
      <c r="E47" s="34">
        <v>45709578.710000001</v>
      </c>
      <c r="F47" s="34">
        <f t="shared" si="0"/>
        <v>107407348.81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3.2" x14ac:dyDescent="0.25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" customHeight="1" x14ac:dyDescent="0.2">
      <c r="A16" s="123" t="s">
        <v>597</v>
      </c>
    </row>
    <row r="17" spans="1:4" s="119" customFormat="1" ht="12.9" customHeight="1" x14ac:dyDescent="0.2">
      <c r="A17" s="124"/>
    </row>
    <row r="18" spans="1:4" s="119" customFormat="1" ht="12.9" customHeight="1" x14ac:dyDescent="0.2">
      <c r="A18" s="134" t="s">
        <v>95</v>
      </c>
    </row>
    <row r="19" spans="1:4" s="119" customFormat="1" ht="12.9" customHeight="1" x14ac:dyDescent="0.2">
      <c r="A19" s="127" t="s">
        <v>598</v>
      </c>
    </row>
    <row r="20" spans="1:4" s="119" customFormat="1" ht="12.9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5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61" zoomScale="106" zoomScaleNormal="106" workbookViewId="0">
      <selection sqref="A1:F1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899999999999999" customHeight="1" x14ac:dyDescent="0.3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899999999999999" customHeight="1" x14ac:dyDescent="0.3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3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477891.81</v>
      </c>
      <c r="D15" s="24">
        <v>474369.54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295723.2</v>
      </c>
      <c r="D20" s="24">
        <v>295723.2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20000</v>
      </c>
      <c r="D21" s="24">
        <v>20000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622187.38</v>
      </c>
      <c r="D23" s="24">
        <v>622187.38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13458275.779999999</v>
      </c>
      <c r="D27" s="24">
        <v>13458275.779999999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17550</v>
      </c>
    </row>
    <row r="42" spans="1:8" x14ac:dyDescent="0.2">
      <c r="A42" s="22">
        <v>1151</v>
      </c>
      <c r="B42" s="20" t="s">
        <v>223</v>
      </c>
      <c r="C42" s="24">
        <v>17550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366139025.62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8238459.6100000003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647507.26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356253696.44999999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999362.3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26323959.380000003</v>
      </c>
      <c r="D62" s="24">
        <f t="shared" ref="D62:E62" si="0">SUM(D63:D70)</f>
        <v>0</v>
      </c>
      <c r="E62" s="24">
        <f t="shared" si="0"/>
        <v>8795269.1199999992</v>
      </c>
    </row>
    <row r="63" spans="1:9" x14ac:dyDescent="0.2">
      <c r="A63" s="22">
        <v>1241</v>
      </c>
      <c r="B63" s="20" t="s">
        <v>237</v>
      </c>
      <c r="C63" s="24">
        <v>4435434.75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775150.2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7114.44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13577723.779999999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48319.27</v>
      </c>
      <c r="D67" s="24">
        <v>0</v>
      </c>
      <c r="E67" s="24">
        <v>8795269.1199999992</v>
      </c>
    </row>
    <row r="68" spans="1:9" x14ac:dyDescent="0.2">
      <c r="A68" s="22">
        <v>1246</v>
      </c>
      <c r="B68" s="20" t="s">
        <v>242</v>
      </c>
      <c r="C68" s="24">
        <v>7476236.9400000004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3980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387224.3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43226.73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343997.57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13102459.02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12822058.369999999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280400.65000000002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10803503.27</v>
      </c>
      <c r="D110" s="24">
        <f>SUM(D111:D119)</f>
        <v>10803503.27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6075264.5199999996</v>
      </c>
      <c r="D111" s="24">
        <f>C111</f>
        <v>6075264.5199999996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367723.82</v>
      </c>
      <c r="D112" s="24">
        <f t="shared" ref="D112:D119" si="1">C112</f>
        <v>367723.82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451199.74</v>
      </c>
      <c r="D113" s="24">
        <f t="shared" si="1"/>
        <v>451199.74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2626.18</v>
      </c>
      <c r="D115" s="24">
        <f t="shared" si="1"/>
        <v>2626.18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219782.15</v>
      </c>
      <c r="D117" s="24">
        <f t="shared" si="1"/>
        <v>219782.15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3686906.86</v>
      </c>
      <c r="D119" s="24">
        <f t="shared" si="1"/>
        <v>3686906.86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161" zoomScaleNormal="100" workbookViewId="0">
      <selection activeCell="B205" sqref="B205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899999999999999" customHeight="1" x14ac:dyDescent="0.3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899999999999999" customHeight="1" x14ac:dyDescent="0.3">
      <c r="A3" s="167" t="s">
        <v>663</v>
      </c>
      <c r="B3" s="167"/>
      <c r="C3" s="167"/>
      <c r="D3" s="14" t="s">
        <v>607</v>
      </c>
      <c r="E3" s="25">
        <v>3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4222509.96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1262192.32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1140743.75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121448.57</v>
      </c>
      <c r="D16" s="92"/>
      <c r="E16" s="49"/>
    </row>
    <row r="17" spans="1:5" ht="20.399999999999999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0.399999999999999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2515113.2299999995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260523.74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2146352.15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0.399999999999999" x14ac:dyDescent="0.2">
      <c r="A32" s="50">
        <v>4145</v>
      </c>
      <c r="B32" s="52" t="s">
        <v>493</v>
      </c>
      <c r="C32" s="55">
        <v>108237.34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240054.37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240054.37</v>
      </c>
      <c r="D35" s="92"/>
      <c r="E35" s="49"/>
    </row>
    <row r="36" spans="1:5" ht="20.399999999999999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205150.04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175487.16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29662.880000000001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0.399999999999999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0.399999999999999" x14ac:dyDescent="0.2">
      <c r="A49" s="50">
        <v>4173</v>
      </c>
      <c r="B49" s="52" t="s">
        <v>500</v>
      </c>
      <c r="C49" s="55">
        <v>0</v>
      </c>
      <c r="D49" s="92"/>
      <c r="E49" s="49"/>
    </row>
    <row r="50" spans="1:5" ht="20.399999999999999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0.399999999999999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0.399999999999999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0.399999999999999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0.6" x14ac:dyDescent="0.2">
      <c r="A58" s="50">
        <v>4200</v>
      </c>
      <c r="B58" s="52" t="s">
        <v>506</v>
      </c>
      <c r="C58" s="55">
        <f>+C59+C65</f>
        <v>119409181.81999999</v>
      </c>
      <c r="D58" s="92"/>
      <c r="E58" s="49"/>
    </row>
    <row r="59" spans="1:5" x14ac:dyDescent="0.2">
      <c r="A59" s="50">
        <v>4210</v>
      </c>
      <c r="B59" s="52" t="s">
        <v>507</v>
      </c>
      <c r="C59" s="55">
        <f>SUM(C60:C64)</f>
        <v>94384104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54721680.090000004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38770740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200000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691683.91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25025077.82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25025077.82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75646310.459999993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49542930.199999996</v>
      </c>
      <c r="D99" s="57">
        <f>C99/$C$98</f>
        <v>0.65492857349859968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26791100.759999998</v>
      </c>
      <c r="D100" s="57">
        <f t="shared" ref="D100:D163" si="0">C100/$C$98</f>
        <v>0.35416268945683094</v>
      </c>
      <c r="E100" s="56"/>
    </row>
    <row r="101" spans="1:5" x14ac:dyDescent="0.2">
      <c r="A101" s="54">
        <v>5111</v>
      </c>
      <c r="B101" s="51" t="s">
        <v>361</v>
      </c>
      <c r="C101" s="55">
        <v>23564473.93</v>
      </c>
      <c r="D101" s="57">
        <f t="shared" si="0"/>
        <v>0.31150856911204339</v>
      </c>
      <c r="E101" s="56"/>
    </row>
    <row r="102" spans="1:5" x14ac:dyDescent="0.2">
      <c r="A102" s="54">
        <v>5112</v>
      </c>
      <c r="B102" s="51" t="s">
        <v>362</v>
      </c>
      <c r="C102" s="55">
        <v>1790169.53</v>
      </c>
      <c r="D102" s="57">
        <f t="shared" si="0"/>
        <v>2.3664994619223365E-2</v>
      </c>
      <c r="E102" s="56"/>
    </row>
    <row r="103" spans="1:5" x14ac:dyDescent="0.2">
      <c r="A103" s="54">
        <v>5113</v>
      </c>
      <c r="B103" s="51" t="s">
        <v>363</v>
      </c>
      <c r="C103" s="55">
        <v>509681.74</v>
      </c>
      <c r="D103" s="57">
        <f t="shared" si="0"/>
        <v>6.7376946330979064E-3</v>
      </c>
      <c r="E103" s="56"/>
    </row>
    <row r="104" spans="1:5" x14ac:dyDescent="0.2">
      <c r="A104" s="54">
        <v>5114</v>
      </c>
      <c r="B104" s="51" t="s">
        <v>364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365</v>
      </c>
      <c r="C105" s="55">
        <v>926775.56</v>
      </c>
      <c r="D105" s="57">
        <f t="shared" si="0"/>
        <v>1.2251431092466266E-2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8678732.7200000007</v>
      </c>
      <c r="D107" s="57">
        <f t="shared" si="0"/>
        <v>0.11472777280511404</v>
      </c>
      <c r="E107" s="56"/>
    </row>
    <row r="108" spans="1:5" x14ac:dyDescent="0.2">
      <c r="A108" s="54">
        <v>5121</v>
      </c>
      <c r="B108" s="51" t="s">
        <v>368</v>
      </c>
      <c r="C108" s="55">
        <v>321170.43</v>
      </c>
      <c r="D108" s="57">
        <f t="shared" si="0"/>
        <v>4.2456853222184237E-3</v>
      </c>
      <c r="E108" s="56"/>
    </row>
    <row r="109" spans="1:5" x14ac:dyDescent="0.2">
      <c r="A109" s="54">
        <v>5122</v>
      </c>
      <c r="B109" s="51" t="s">
        <v>369</v>
      </c>
      <c r="C109" s="55">
        <v>748828.48</v>
      </c>
      <c r="D109" s="57">
        <f t="shared" si="0"/>
        <v>9.8990747261356923E-3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505689.29</v>
      </c>
      <c r="D111" s="57">
        <f t="shared" si="0"/>
        <v>6.6849167781606045E-3</v>
      </c>
      <c r="E111" s="56"/>
    </row>
    <row r="112" spans="1:5" x14ac:dyDescent="0.2">
      <c r="A112" s="54">
        <v>5125</v>
      </c>
      <c r="B112" s="51" t="s">
        <v>372</v>
      </c>
      <c r="C112" s="55">
        <v>10890.14</v>
      </c>
      <c r="D112" s="57">
        <f t="shared" si="0"/>
        <v>1.4396128421568494E-4</v>
      </c>
      <c r="E112" s="56"/>
    </row>
    <row r="113" spans="1:5" x14ac:dyDescent="0.2">
      <c r="A113" s="54">
        <v>5126</v>
      </c>
      <c r="B113" s="51" t="s">
        <v>373</v>
      </c>
      <c r="C113" s="55">
        <v>6603335.1200000001</v>
      </c>
      <c r="D113" s="57">
        <f t="shared" si="0"/>
        <v>8.7292229850280539E-2</v>
      </c>
      <c r="E113" s="56"/>
    </row>
    <row r="114" spans="1:5" x14ac:dyDescent="0.2">
      <c r="A114" s="54">
        <v>5127</v>
      </c>
      <c r="B114" s="51" t="s">
        <v>374</v>
      </c>
      <c r="C114" s="55">
        <v>488819.26</v>
      </c>
      <c r="D114" s="57">
        <f t="shared" si="0"/>
        <v>6.4619048441030879E-3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0</v>
      </c>
      <c r="D116" s="57">
        <f t="shared" si="0"/>
        <v>0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14073096.720000001</v>
      </c>
      <c r="D117" s="57">
        <f t="shared" si="0"/>
        <v>0.18603811123665479</v>
      </c>
      <c r="E117" s="56"/>
    </row>
    <row r="118" spans="1:5" x14ac:dyDescent="0.2">
      <c r="A118" s="54">
        <v>5131</v>
      </c>
      <c r="B118" s="51" t="s">
        <v>378</v>
      </c>
      <c r="C118" s="55">
        <v>1734182.7</v>
      </c>
      <c r="D118" s="57">
        <f t="shared" si="0"/>
        <v>2.2924881457595945E-2</v>
      </c>
      <c r="E118" s="56"/>
    </row>
    <row r="119" spans="1:5" x14ac:dyDescent="0.2">
      <c r="A119" s="54">
        <v>5132</v>
      </c>
      <c r="B119" s="51" t="s">
        <v>379</v>
      </c>
      <c r="C119" s="55">
        <v>1382814.98</v>
      </c>
      <c r="D119" s="57">
        <f t="shared" si="0"/>
        <v>1.8280005615491323E-2</v>
      </c>
      <c r="E119" s="56"/>
    </row>
    <row r="120" spans="1:5" x14ac:dyDescent="0.2">
      <c r="A120" s="54">
        <v>5133</v>
      </c>
      <c r="B120" s="51" t="s">
        <v>380</v>
      </c>
      <c r="C120" s="55">
        <v>495408.31</v>
      </c>
      <c r="D120" s="57">
        <f t="shared" si="0"/>
        <v>6.5490082330183228E-3</v>
      </c>
      <c r="E120" s="56"/>
    </row>
    <row r="121" spans="1:5" x14ac:dyDescent="0.2">
      <c r="A121" s="54">
        <v>5134</v>
      </c>
      <c r="B121" s="51" t="s">
        <v>381</v>
      </c>
      <c r="C121" s="55">
        <v>322725</v>
      </c>
      <c r="D121" s="57">
        <f t="shared" si="0"/>
        <v>4.2662358287870426E-3</v>
      </c>
      <c r="E121" s="56"/>
    </row>
    <row r="122" spans="1:5" x14ac:dyDescent="0.2">
      <c r="A122" s="54">
        <v>5135</v>
      </c>
      <c r="B122" s="51" t="s">
        <v>382</v>
      </c>
      <c r="C122" s="55">
        <v>3530064.15</v>
      </c>
      <c r="D122" s="57">
        <f t="shared" si="0"/>
        <v>4.6665384319921531E-2</v>
      </c>
      <c r="E122" s="56"/>
    </row>
    <row r="123" spans="1:5" x14ac:dyDescent="0.2">
      <c r="A123" s="54">
        <v>5136</v>
      </c>
      <c r="B123" s="51" t="s">
        <v>383</v>
      </c>
      <c r="C123" s="55">
        <v>260019.37</v>
      </c>
      <c r="D123" s="57">
        <f t="shared" si="0"/>
        <v>3.4373040590987207E-3</v>
      </c>
      <c r="E123" s="56"/>
    </row>
    <row r="124" spans="1:5" x14ac:dyDescent="0.2">
      <c r="A124" s="54">
        <v>5137</v>
      </c>
      <c r="B124" s="51" t="s">
        <v>384</v>
      </c>
      <c r="C124" s="55">
        <v>841733.48</v>
      </c>
      <c r="D124" s="57">
        <f t="shared" si="0"/>
        <v>1.1127224512094202E-2</v>
      </c>
      <c r="E124" s="56"/>
    </row>
    <row r="125" spans="1:5" x14ac:dyDescent="0.2">
      <c r="A125" s="54">
        <v>5138</v>
      </c>
      <c r="B125" s="51" t="s">
        <v>385</v>
      </c>
      <c r="C125" s="55">
        <v>4567716.7300000004</v>
      </c>
      <c r="D125" s="57">
        <f t="shared" si="0"/>
        <v>6.0382544795959385E-2</v>
      </c>
      <c r="E125" s="56"/>
    </row>
    <row r="126" spans="1:5" x14ac:dyDescent="0.2">
      <c r="A126" s="54">
        <v>5139</v>
      </c>
      <c r="B126" s="51" t="s">
        <v>386</v>
      </c>
      <c r="C126" s="55">
        <v>938432</v>
      </c>
      <c r="D126" s="57">
        <f t="shared" si="0"/>
        <v>1.2405522414688301E-2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23349061.07</v>
      </c>
      <c r="D127" s="57">
        <f t="shared" si="0"/>
        <v>0.30866093703732506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4537499.99</v>
      </c>
      <c r="D128" s="57">
        <f t="shared" si="0"/>
        <v>5.9983097158444028E-2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4537499.99</v>
      </c>
      <c r="D130" s="57">
        <f t="shared" si="0"/>
        <v>5.9983097158444028E-2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1662400</v>
      </c>
      <c r="D134" s="57">
        <f t="shared" si="0"/>
        <v>2.1975956129136508E-2</v>
      </c>
      <c r="E134" s="56"/>
    </row>
    <row r="135" spans="1:5" x14ac:dyDescent="0.2">
      <c r="A135" s="54">
        <v>5231</v>
      </c>
      <c r="B135" s="51" t="s">
        <v>394</v>
      </c>
      <c r="C135" s="55">
        <v>1662400</v>
      </c>
      <c r="D135" s="57">
        <f t="shared" si="0"/>
        <v>2.1975956129136508E-2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17149161.079999998</v>
      </c>
      <c r="D137" s="57">
        <f t="shared" si="0"/>
        <v>0.22670188374974448</v>
      </c>
      <c r="E137" s="56"/>
    </row>
    <row r="138" spans="1:5" x14ac:dyDescent="0.2">
      <c r="A138" s="54">
        <v>5241</v>
      </c>
      <c r="B138" s="51" t="s">
        <v>396</v>
      </c>
      <c r="C138" s="55">
        <v>17149161.079999998</v>
      </c>
      <c r="D138" s="57">
        <f t="shared" si="0"/>
        <v>0.22670188374974448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2754319.19</v>
      </c>
      <c r="D160" s="57">
        <f t="shared" si="0"/>
        <v>3.641048946407531E-2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2754319.19</v>
      </c>
      <c r="D167" s="57">
        <f t="shared" si="1"/>
        <v>3.641048946407531E-2</v>
      </c>
      <c r="E167" s="56"/>
    </row>
    <row r="168" spans="1:5" x14ac:dyDescent="0.2">
      <c r="A168" s="54">
        <v>5331</v>
      </c>
      <c r="B168" s="51" t="s">
        <v>422</v>
      </c>
      <c r="C168" s="55">
        <v>2754319.19</v>
      </c>
      <c r="D168" s="57">
        <f t="shared" si="1"/>
        <v>3.641048946407531E-2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0.399999999999999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899999999999999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899999999999999" customHeight="1" x14ac:dyDescent="0.2">
      <c r="A3" s="171" t="s">
        <v>663</v>
      </c>
      <c r="B3" s="171"/>
      <c r="C3" s="171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18583052.469999999</v>
      </c>
    </row>
    <row r="9" spans="1:5" x14ac:dyDescent="0.2">
      <c r="A9" s="33">
        <v>3120</v>
      </c>
      <c r="B9" s="29" t="s">
        <v>465</v>
      </c>
      <c r="C9" s="34">
        <v>121036.11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47985381.32</v>
      </c>
    </row>
    <row r="15" spans="1:5" x14ac:dyDescent="0.2">
      <c r="A15" s="33">
        <v>3220</v>
      </c>
      <c r="B15" s="29" t="s">
        <v>469</v>
      </c>
      <c r="C15" s="34">
        <v>377167740.61000001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2"/>
  <sheetViews>
    <sheetView topLeftCell="A46" workbookViewId="0">
      <selection activeCell="A81" sqref="A81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899999999999999" customHeight="1" x14ac:dyDescent="0.3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899999999999999" customHeight="1" x14ac:dyDescent="0.3">
      <c r="A3" s="171" t="s">
        <v>663</v>
      </c>
      <c r="B3" s="171"/>
      <c r="C3" s="171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43256178.659999996</v>
      </c>
      <c r="D9" s="34">
        <v>27212700.23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176753.5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13459.1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43256178.659999996</v>
      </c>
      <c r="D15" s="135">
        <f>SUM(D8:D14)</f>
        <v>27402912.830000002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27691639.879999999</v>
      </c>
      <c r="D20" s="135">
        <f>SUM(D21:D27)</f>
        <v>27691639.879999999</v>
      </c>
      <c r="E20" s="130"/>
    </row>
    <row r="21" spans="1:5" x14ac:dyDescent="0.2">
      <c r="A21" s="33">
        <v>1231</v>
      </c>
      <c r="B21" s="29" t="s">
        <v>229</v>
      </c>
      <c r="C21" s="34">
        <v>80000</v>
      </c>
      <c r="D21" s="132">
        <v>80000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27611639.879999999</v>
      </c>
      <c r="D25" s="132">
        <v>27611639.879999999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4074821.41</v>
      </c>
      <c r="D28" s="135">
        <f>SUM(D29:D36)</f>
        <v>4074821.41</v>
      </c>
      <c r="E28" s="130"/>
    </row>
    <row r="29" spans="1:5" x14ac:dyDescent="0.2">
      <c r="A29" s="33">
        <v>1241</v>
      </c>
      <c r="B29" s="29" t="s">
        <v>237</v>
      </c>
      <c r="C29" s="34">
        <v>297143.28000000003</v>
      </c>
      <c r="D29" s="132">
        <v>297143.28000000003</v>
      </c>
      <c r="E29" s="130"/>
    </row>
    <row r="30" spans="1:5" x14ac:dyDescent="0.2">
      <c r="A30" s="33">
        <v>1242</v>
      </c>
      <c r="B30" s="29" t="s">
        <v>238</v>
      </c>
      <c r="C30" s="34">
        <v>62156.05</v>
      </c>
      <c r="D30" s="132">
        <v>62156.05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2056395</v>
      </c>
      <c r="D32" s="132">
        <v>2056395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1659127.08</v>
      </c>
      <c r="D34" s="132">
        <v>1659127.08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31766461.289999999</v>
      </c>
      <c r="D43" s="135">
        <f>D20+D28+D37</f>
        <v>31766461.289999999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47985381.32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5422.94</v>
      </c>
      <c r="D48" s="135">
        <f>D51+D63+D91+D94+D49</f>
        <v>7616755.8399999999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25480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25480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25480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0</v>
      </c>
      <c r="D63" s="135">
        <f>D64+D73+D76+D82</f>
        <v>670079.14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670079.14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32375.38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605256.92000000004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32446.84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6921196.7000000002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6921196.7000000002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6921196.7000000002</v>
      </c>
    </row>
    <row r="94" spans="1:4" x14ac:dyDescent="0.2">
      <c r="A94" s="133">
        <v>2110</v>
      </c>
      <c r="B94" s="139" t="s">
        <v>630</v>
      </c>
      <c r="C94" s="135">
        <f>SUM(C95:C99)</f>
        <v>5422.94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5422.94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47990804.259999998</v>
      </c>
      <c r="D122" s="135">
        <f>D47+D48+D100-D106-D109</f>
        <v>7616755.8399999999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2019-02-13T21:19:08Z</cp:lastPrinted>
  <dcterms:created xsi:type="dcterms:W3CDTF">2012-12-11T20:36:24Z</dcterms:created>
  <dcterms:modified xsi:type="dcterms:W3CDTF">2023-11-01T16:40:49Z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