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3040" windowHeight="9525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ACT!$A$1:$E$225</definedName>
  </definedName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<sst xmlns="http://schemas.openxmlformats.org/spreadsheetml/2006/main" count="965" uniqueCount="676">
  <si>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</si>
  <si>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</si>
  <si>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</si>
  <si>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</si>
  <si>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</si>
  <si>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</si>
  <si>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</si>
  <si>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</si>
  <si>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</si>
  <si>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</si>
  <si>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</si>
  <si>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</si>
  <si>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</si>
  <si>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</si>
  <si>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</si>
  <si>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</si>
  <si>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</si>
  <si>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</si>
  <si>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</si>
  <si>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</si>
  <si>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</si>
  <si>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</si>
  <si>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</si>
  <si>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</si>
  <si>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</si>
  <si>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</si>
  <si>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</si>
  <si>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</si>
  <si>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</si>
  <si>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</si>
  <si>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</si>
  <si>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</si>
  <si>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</si>
  <si>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</si>
  <si>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</si>
  <si>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</si>
  <si>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</si>
  <si>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</si>
  <si>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</si>
  <si>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</si>
  <si>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</si>
  <si>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</si>
  <si>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</si>
  <si>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</si>
  <si>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</si>
  <si>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</si>
  <si>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</si>
  <si>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</si>
  <si>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</si>
  <si>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</si>
  <si>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</si>
  <si>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</si>
  <si>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</si>
  <si>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</si>
  <si>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</si>
  <si>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</si>
  <si>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</si>
  <si>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</si>
  <si>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</si>
  <si>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</si>
  <si>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</si>
  <si>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</si>
  <si>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</si>
  <si>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</si>
  <si>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</si>
  <si>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</si>
  <si>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</si>
  <si>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</si>
  <si>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</si>
  <si>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</si>
  <si>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</si>
  <si>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</si>
  <si>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</si>
  <si>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</si>
  <si>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</si>
  <si>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</si>
  <si>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</si>
  <si>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</si>
  <si>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</si>
  <si>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</si>
  <si>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</si>
  <si>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</si>
  <si>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</si>
  <si>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</si>
  <si>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</si>
  <si>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</si>
  <si>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</si>
  <si>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</si>
  <si>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</si>
  <si>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</si>
  <si>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</si>
  <si>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</si>
  <si>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</si>
  <si>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</si>
  <si>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</si>
  <si>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</si>
  <si>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</si>
  <si>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</si>
  <si>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</si>
  <si>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</si>
  <si>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</si>
  <si>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</si>
  <si>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</si>
  <si>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</si>
  <si>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</si>
  <si>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</si>
  <si>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</si>
  <si>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</si>
  <si>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</si>
  <si>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</si>
  <si>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</si>
  <si>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</si>
  <si>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</si>
  <si>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</si>
  <si>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</si>
  <si>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</si>
  <si>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</si>
  <si>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</si>
  <si>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</si>
  <si>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</si>
  <si>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</si>
  <si>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</si>
  <si>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</si>
  <si>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</si>
  <si>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</si>
  <si>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</si>
  <si>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</si>
  <si>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</si>
  <si>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</si>
  <si>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</si>
  <si>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</si>
  <si>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</si>
  <si>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</si>
  <si>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</si>
  <si>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</si>
  <si>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</si>
  <si>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</si>
  <si>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</si>
  <si>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</si>
  <si>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</si>
  <si>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</si>
  <si>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</si>
  <si>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</si>
  <si>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</si>
  <si>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</si>
  <si>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</si>
  <si>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</si>
  <si>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</si>
  <si>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</si>
  <si>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</si>
  <si>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</si>
  <si>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</si>
  <si>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</si>
  <si>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</si>
  <si>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</si>
  <si>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</si>
  <si>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</si>
  <si>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</si>
  <si>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</si>
  <si>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</si>
  <si>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</si>
  <si>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</si>
  <si>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</si>
  <si>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</si>
  <si>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</si>
  <si>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</si>
  <si>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</si>
  <si>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</si>
  <si>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</si>
  <si>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</si>
  <si>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</si>
  <si>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</si>
  <si>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</si>
  <si>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</si>
  <si>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</si>
  <si>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</si>
  <si>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</si>
  <si>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</si>
  <si>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</si>
  <si>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</si>
  <si>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</si>
  <si>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</si>
  <si>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</si>
  <si>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</si>
  <si>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</si>
  <si>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</si>
  <si>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</si>
  <si>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</si>
  <si>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</si>
  <si>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</si>
  <si>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</si>
  <si>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</si>
  <si>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</si>
  <si>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</si>
  <si>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</si>
  <si>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</si>
  <si>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</si>
  <si>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</si>
  <si>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</si>
  <si>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</si>
  <si>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</si>
  <si>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</si>
  <si>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</si>
  <si>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</si>
  <si>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</si>
  <si>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</si>
  <si>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</si>
  <si>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</si>
  <si>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</si>
  <si>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</si>
  <si>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</si>
  <si>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</si>
  <si>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</si>
  <si>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</si>
  <si>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</si>
  <si>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</si>
  <si>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</si>
  <si>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</si>
  <si>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</si>
  <si>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</si>
  <si>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</si>
  <si>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</si>
  <si>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</si>
  <si>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</si>
  <si>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</si>
  <si>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</si>
  <si>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</si>
  <si>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</si>
  <si>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</si>
  <si>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</si>
  <si>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</si>
  <si>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</si>
  <si>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</si>
  <si>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</si>
  <si>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</si>
  <si>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</si>
  <si>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</si>
  <si>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</si>
  <si>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</si>
  <si>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</si>
  <si>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</si>
  <si>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</si>
  <si>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</si>
  <si>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</si>
  <si>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</si>
  <si>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</si>
  <si>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</si>
  <si>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</si>
  <si>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</si>
  <si>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</si>
  <si>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</si>
  <si>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</si>
  <si>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</si>
  <si>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</si>
  <si>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</si>
  <si>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</si>
  <si>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</si>
  <si>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</si>
  <si>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</si>
  <si>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</si>
  <si>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</si>
  <si>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</si>
  <si>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</si>
  <si>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</si>
  <si>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</si>
  <si>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</si>
  <si>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</si>
  <si>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</si>
  <si>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</si>
  <si>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</si>
  <si>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</si>
  <si>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</si>
  <si>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</si>
  <si>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</si>
  <si>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</si>
  <si>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</si>
  <si>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</si>
  <si>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</si>
  <si>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</si>
  <si>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</si>
  <si>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</si>
  <si>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</si>
  <si>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</si>
  <si>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</si>
  <si>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</si>
  <si>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</si>
  <si>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</si>
  <si>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</si>
  <si>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</si>
  <si>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</si>
  <si>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</si>
  <si>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</si>
  <si>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</si>
  <si>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</si>
  <si>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</si>
  <si>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</si>
  <si>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</si>
  <si>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</si>
  <si>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</si>
  <si>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</si>
  <si>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</si>
  <si>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</si>
  <si>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</si>
  <si>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</si>
  <si>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</si>
  <si>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</si>
  <si>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</si>
  <si>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</si>
  <si>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</si>
  <si>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</si>
  <si>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</si>
  <si>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</si>
  <si>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</si>
  <si>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</si>
  <si>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</si>
  <si>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</si>
  <si>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</si>
  <si>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</si>
  <si>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</si>
  <si>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</si>
  <si>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</si>
  <si>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</si>
  <si>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</si>
  <si>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</si>
  <si>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</si>
  <si>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</si>
  <si>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</si>
  <si>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</si>
  <si>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</si>
  <si>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</si>
  <si>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</si>
  <si>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</si>
  <si>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</si>
  <si>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</si>
  <si>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</si>
  <si>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</si>
  <si>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</si>
  <si>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</si>
  <si>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</si>
  <si>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</si>
  <si>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</si>
  <si>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</si>
  <si>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</si>
  <si>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</si>
  <si>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</si>
  <si>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</si>
  <si>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</si>
  <si>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</si>
  <si>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</si>
  <si>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</si>
  <si>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</si>
  <si>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</si>
  <si>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</si>
  <si>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</si>
  <si>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</si>
  <si>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</si>
  <si>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</si>
  <si>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</si>
  <si>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</si>
  <si>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</si>
  <si>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</si>
  <si>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</si>
  <si>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</si>
  <si>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</si>
  <si>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</si>
  <si>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</si>
  <si>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</si>
  <si>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</si>
  <si>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</si>
  <si>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</si>
  <si>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</si>
  <si>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</si>
  <si>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</si>
  <si>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</si>
  <si>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</si>
  <si>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</si>
  <si>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</si>
  <si>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</si>
  <si>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</si>
  <si>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</si>
  <si>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</si>
  <si>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</si>
  <si>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</si>
  <si>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</si>
  <si>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</si>
  <si>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</si>
  <si>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</si>
  <si>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</si>
  <si>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</si>
  <si>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</si>
  <si>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</si>
  <si>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</si>
  <si>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</si>
  <si>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</si>
  <si>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</si>
  <si>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</si>
  <si>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</si>
  <si>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</si>
  <si>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</si>
  <si>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</si>
  <si>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</si>
  <si>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</si>
  <si>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</si>
  <si>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</si>
  <si>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</si>
  <si>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</si>
  <si>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</si>
  <si>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</si>
  <si>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</si>
  <si>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</si>
  <si>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</si>
  <si>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</si>
  <si>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</si>
  <si>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</si>
  <si>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</si>
  <si>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</si>
  <si>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</si>
  <si>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</si>
  <si>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</si>
  <si>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</si>
  <si>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</si>
  <si>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</si>
  <si>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</si>
  <si>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</si>
  <si>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</si>
  <si>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</si>
  <si>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</si>
  <si>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</si>
  <si>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</si>
  <si>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</si>
  <si>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</si>
  <si>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</si>
  <si>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</si>
  <si>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</si>
  <si>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</si>
  <si>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</si>
  <si>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</si>
  <si>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</si>
  <si>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</si>
  <si>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</si>
  <si>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</si>
  <si>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</si>
  <si>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</si>
  <si>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</si>
  <si>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</si>
  <si>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</si>
  <si>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</si>
  <si>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</si>
  <si>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</si>
  <si>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</si>
  <si>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</si>
  <si>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</si>
  <si>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</si>
  <si>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</si>
  <si>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</si>
  <si>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</si>
  <si>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</si>
  <si>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</si>
  <si>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</si>
  <si>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</si>
  <si>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</si>
  <si>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</si>
  <si>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</si>
  <si>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</si>
  <si>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</si>
  <si>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</si>
  <si>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</si>
  <si>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</si>
  <si>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</si>
  <si>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</si>
  <si>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</si>
  <si>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</si>
  <si>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</si>
  <si>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</si>
  <si>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</si>
  <si>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</si>
  <si>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</si>
  <si>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</si>
  <si>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</si>
  <si>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</si>
  <si>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</si>
  <si>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</si>
  <si>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</si>
  <si>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</si>
  <si>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</si>
  <si>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</si>
  <si>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</si>
  <si>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</si>
  <si>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</si>
  <si>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</si>
  <si>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</si>
  <si>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</si>
  <si>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</si>
  <si>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</si>
  <si>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</si>
  <si>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</si>
  <si>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</si>
  <si>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</si>
  <si>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</si>
  <si>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</si>
  <si>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</si>
  <si>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</si>
  <si>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</si>
  <si>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</si>
  <si>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</si>
  <si>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</si>
  <si>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</si>
  <si>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</si>
  <si>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</si>
  <si>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</si>
  <si>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</si>
  <si>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</si>
  <si>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</si>
  <si>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</si>
  <si>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</si>
  <si>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</si>
  <si>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</si>
  <si>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</si>
  <si>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</si>
  <si>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</si>
  <si>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</si>
  <si>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</si>
  <si>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</si>
  <si>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</si>
  <si>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</si>
  <si>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</si>
  <si>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</si>
  <si>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</si>
  <si>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</si>
  <si>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</si>
  <si>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</si>
  <si>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</si>
  <si>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</si>
  <si>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</si>
  <si>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</si>
  <si>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</si>
  <si>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</si>
  <si>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</si>
  <si>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</si>
  <si>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</si>
  <si>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</si>
  <si>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</si>
  <si>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</si>
  <si>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</si>
  <si>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</si>
  <si>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</si>
  <si>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</si>
  <si>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</si>
  <si>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</si>
  <si>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</si>
  <si>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</si>
  <si>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</si>
  <si>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</si>
  <si>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</si>
  <si>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</si>
  <si>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</si>
  <si>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</si>
  <si>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</si>
  <si>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</si>
  <si>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</si>
  <si>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</si>
  <si>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</si>
  <si>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</si>
  <si>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</si>
  <si>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</si>
  <si>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</si>
  <si>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</si>
  <si>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</si>
  <si>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</si>
  <si>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</si>
  <si>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</si>
  <si>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</si>
  <si>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</si>
  <si>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</si>
  <si>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</si>
  <si>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</si>
  <si>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</si>
  <si>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</si>
  <si>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</si>
  <si>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</si>
  <si>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</si>
  <si>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</si>
  <si>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</si>
  <si>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</si>
  <si>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</si>
  <si>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</si>
  <si>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</si>
  <si>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</si>
  <si>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</si>
  <si>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</si>
  <si>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</si>
  <si>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</si>
  <si>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</si>
  <si>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</si>
  <si>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</si>
  <si>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</si>
  <si>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</si>
  <si>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</si>
  <si>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</si>
  <si>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</si>
  <si>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</si>
  <si>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</si>
  <si>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</si>
  <si>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</si>
  <si>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</si>
  <si>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</si>
  <si>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</si>
  <si>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</si>
  <si>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</si>
  <si>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</si>
  <si>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</si>
  <si>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</si>
  <si>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</si>
  <si>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</si>
  <si>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</si>
  <si>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</si>
  <si>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</si>
  <si>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</si>
  <si>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</si>
  <si>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</si>
  <si>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</si>
  <si>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</si>
  <si>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</si>
  <si>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</si>
  <si>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</si>
  <si>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</si>
  <si>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</si>
  <si>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</si>
  <si>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</si>
  <si>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</si>
  <si>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</si>
  <si>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</si>
  <si>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</si>
  <si>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</si>
  <si>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</si>
  <si>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</si>
  <si>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</si>
  <si>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</si>
  <si>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</si>
  <si>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</si>
  <si>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</si>
  <si>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</si>
  <si>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</si>
  <si>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</si>
  <si>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</si>
  <si>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</si>
  <si>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</si>
  <si>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</si>
  <si>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</si>
  <si>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</si>
  <si>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</si>
  <si>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</si>
  <si>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</si>
  <si>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</si>
  <si>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</si>
  <si>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</si>
  <si>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</si>
  <si>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</si>
  <si>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</si>
  <si>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</si>
  <si>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</si>
  <si>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</si>
  <si>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</si>
  <si>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</si>
  <si>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</si>
  <si>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</si>
  <si>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</si>
  <si>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</si>
  <si>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</si>
  <si>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</si>
  <si>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</si>
  <si>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</si>
  <si>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Tierra Blanca, Guanajuato</t>
  </si>
  <si>
    <t>Correspondiente del 1 de Enero 30 de Septiembre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</si>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</sst>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9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3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>
      <selection activeCell="A25" sqref="A25:E26"/>
    </sheetView>
  </sheetViews>
  <sheetFormatPr baseColWidth="10" defaultColWidth="11.42578125" defaultRowHeight="11.25" x14ac:dyDescent="0.2"/>
  <cols>
    <col min="1" max="1" width="3.28515625" style="39" customWidth="1"/>
    <col min="2" max="2" width="57.5703125" style="39" customWidth="1"/>
    <col min="3" max="3" width="17.7109375" style="39" customWidth="1"/>
    <col min="4" max="4" width="10.42578125" style="39" customWidth="1"/>
    <col min="5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89723701.329999998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5" x14ac:dyDescent="0.2">
      <c r="A17" s="70">
        <v>3.2</v>
      </c>
      <c r="B17" s="63" t="s">
        <v>534</v>
      </c>
      <c r="C17" s="147">
        <v>0</v>
      </c>
    </row>
    <row r="18" spans="1:5" x14ac:dyDescent="0.2">
      <c r="A18" s="70">
        <v>3.3</v>
      </c>
      <c r="B18" s="65" t="s">
        <v>535</v>
      </c>
      <c r="C18" s="148">
        <v>0</v>
      </c>
    </row>
    <row r="19" spans="1:5" x14ac:dyDescent="0.2">
      <c r="A19" s="59"/>
      <c r="B19" s="71"/>
      <c r="C19" s="72"/>
    </row>
    <row r="20" spans="1:5" x14ac:dyDescent="0.2">
      <c r="A20" s="73" t="s">
        <v>82</v>
      </c>
      <c r="B20" s="73"/>
      <c r="C20" s="145">
        <f>C5+C7-C15</f>
        <v>89723701.329999998</v>
      </c>
    </row>
    <row r="22" spans="1:5" x14ac:dyDescent="0.2">
      <c r="B22" s="39" t="s">
        <v>637</v>
      </c>
    </row>
    <row r="25" spans="1:5" ht="15" x14ac:dyDescent="0.2">
      <c r="A25" s="194" t="s">
        <v>674</v>
      </c>
      <c r="B25" s="194"/>
      <c r="C25" s="194"/>
      <c r="D25" s="194"/>
      <c r="E25" s="194"/>
    </row>
    <row r="26" spans="1:5" ht="15" x14ac:dyDescent="0.2">
      <c r="A26" s="194" t="s">
        <v>675</v>
      </c>
      <c r="B26" s="194"/>
      <c r="C26" s="194"/>
      <c r="D26" s="194"/>
      <c r="E26" s="194"/>
    </row>
  </sheetData>
  <mergeCells count="6">
    <mergeCell ref="A26:E26"/>
    <mergeCell ref="A1:C1"/>
    <mergeCell ref="A2:C2"/>
    <mergeCell ref="A3:C3"/>
    <mergeCell ref="A4:C4"/>
    <mergeCell ref="A25:E25"/>
  </mergeCells>
  <pageMargins left="0.48" right="0.28999999999999998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opLeftCell="A25" workbookViewId="0">
      <selection activeCell="A43" sqref="A43:E44"/>
    </sheetView>
  </sheetViews>
  <sheetFormatPr baseColWidth="10" defaultColWidth="11.42578125" defaultRowHeight="11.25" x14ac:dyDescent="0.2"/>
  <cols>
    <col min="1" max="1" width="3.7109375" style="39" customWidth="1"/>
    <col min="2" max="2" width="56.57031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385847.59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120504.52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265343.07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3150</v>
      </c>
    </row>
    <row r="31" spans="1:3" x14ac:dyDescent="0.2">
      <c r="A31" s="90" t="s">
        <v>560</v>
      </c>
      <c r="B31" s="77" t="s">
        <v>441</v>
      </c>
      <c r="C31" s="150">
        <v>3150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5" x14ac:dyDescent="0.2">
      <c r="A33" s="90" t="s">
        <v>562</v>
      </c>
      <c r="B33" s="77" t="s">
        <v>451</v>
      </c>
      <c r="C33" s="150">
        <v>0</v>
      </c>
    </row>
    <row r="34" spans="1:5" x14ac:dyDescent="0.2">
      <c r="A34" s="90" t="s">
        <v>563</v>
      </c>
      <c r="B34" s="77" t="s">
        <v>564</v>
      </c>
      <c r="C34" s="150">
        <v>0</v>
      </c>
    </row>
    <row r="35" spans="1:5" x14ac:dyDescent="0.2">
      <c r="A35" s="90" t="s">
        <v>565</v>
      </c>
      <c r="B35" s="77" t="s">
        <v>566</v>
      </c>
      <c r="C35" s="150">
        <v>0</v>
      </c>
    </row>
    <row r="36" spans="1:5" x14ac:dyDescent="0.2">
      <c r="A36" s="90" t="s">
        <v>567</v>
      </c>
      <c r="B36" s="77" t="s">
        <v>459</v>
      </c>
      <c r="C36" s="150">
        <v>0</v>
      </c>
    </row>
    <row r="37" spans="1:5" x14ac:dyDescent="0.2">
      <c r="A37" s="90" t="s">
        <v>568</v>
      </c>
      <c r="B37" s="85" t="s">
        <v>569</v>
      </c>
      <c r="C37" s="152">
        <v>0</v>
      </c>
    </row>
    <row r="38" spans="1:5" x14ac:dyDescent="0.2">
      <c r="A38" s="78"/>
      <c r="B38" s="81"/>
      <c r="C38" s="82"/>
    </row>
    <row r="39" spans="1:5" x14ac:dyDescent="0.2">
      <c r="A39" s="83" t="s">
        <v>84</v>
      </c>
      <c r="B39" s="58"/>
      <c r="C39" s="145">
        <f>C5-C7+C30</f>
        <v>-382697.59</v>
      </c>
    </row>
    <row r="41" spans="1:5" x14ac:dyDescent="0.2">
      <c r="B41" s="39" t="s">
        <v>637</v>
      </c>
    </row>
    <row r="43" spans="1:5" ht="15" x14ac:dyDescent="0.2">
      <c r="A43" s="194" t="s">
        <v>674</v>
      </c>
      <c r="B43" s="194"/>
      <c r="C43" s="194"/>
      <c r="D43" s="194"/>
      <c r="E43" s="194"/>
    </row>
    <row r="44" spans="1:5" ht="15" x14ac:dyDescent="0.2">
      <c r="A44" s="194" t="s">
        <v>675</v>
      </c>
      <c r="B44" s="194"/>
      <c r="C44" s="194"/>
      <c r="D44" s="194"/>
      <c r="E44" s="194"/>
    </row>
  </sheetData>
  <mergeCells count="6">
    <mergeCell ref="A44:E44"/>
    <mergeCell ref="A1:C1"/>
    <mergeCell ref="A2:C2"/>
    <mergeCell ref="A3:C3"/>
    <mergeCell ref="A4:C4"/>
    <mergeCell ref="A43:E43"/>
  </mergeCells>
  <pageMargins left="0.42" right="0.28999999999999998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C32" workbookViewId="0">
      <selection sqref="A1:I5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189678000</v>
      </c>
      <c r="E40" s="34">
        <v>-94839000</v>
      </c>
      <c r="F40" s="34">
        <f t="shared" si="0"/>
        <v>94839000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288622039.81</v>
      </c>
      <c r="E41" s="34">
        <v>-332337064.48000002</v>
      </c>
      <c r="F41" s="34">
        <f t="shared" si="0"/>
        <v>-43715024.670000017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81470843.269999996</v>
      </c>
      <c r="E42" s="34">
        <v>-42871117.270000003</v>
      </c>
      <c r="F42" s="34">
        <f t="shared" si="0"/>
        <v>38599725.999999993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212100143.75</v>
      </c>
      <c r="E43" s="34">
        <v>-212100143.75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61188221.210000001</v>
      </c>
      <c r="E44" s="34">
        <v>-150911922.53999999</v>
      </c>
      <c r="F44" s="34">
        <f t="shared" si="0"/>
        <v>-89723701.329999983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-94839000</v>
      </c>
      <c r="F45" s="34">
        <f t="shared" si="0"/>
        <v>-94839000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197277402.88</v>
      </c>
      <c r="E46" s="34">
        <v>-142875765.59</v>
      </c>
      <c r="F46" s="34">
        <f t="shared" si="0"/>
        <v>54401637.289999992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63838676.880000003</v>
      </c>
      <c r="E47" s="34">
        <v>-102438402.88</v>
      </c>
      <c r="F47" s="34">
        <f t="shared" si="0"/>
        <v>-38599725.999999993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79037088.709999993</v>
      </c>
      <c r="E48" s="34">
        <v>-60582318.109999999</v>
      </c>
      <c r="F48" s="34">
        <f t="shared" si="0"/>
        <v>18454770.599999994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60582318.109999999</v>
      </c>
      <c r="E49" s="34">
        <v>-60506778.109999999</v>
      </c>
      <c r="F49" s="34">
        <f t="shared" si="0"/>
        <v>75540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60506778.109999999</v>
      </c>
      <c r="E50" s="34">
        <v>-60506778.109999999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60506778.109999999</v>
      </c>
      <c r="E51" s="34">
        <v>0</v>
      </c>
      <c r="F51" s="34">
        <f t="shared" si="0"/>
        <v>60506778.109999999</v>
      </c>
    </row>
    <row r="53" spans="1:6" x14ac:dyDescent="0.2">
      <c r="B53" s="29" t="s">
        <v>637</v>
      </c>
    </row>
    <row r="55" spans="1:6" ht="15" x14ac:dyDescent="0.2">
      <c r="A55" s="194" t="s">
        <v>674</v>
      </c>
      <c r="B55" s="194"/>
      <c r="C55" s="194"/>
      <c r="D55" s="194"/>
      <c r="E55" s="194"/>
    </row>
    <row r="56" spans="1:6" ht="15" x14ac:dyDescent="0.2">
      <c r="A56" s="194" t="s">
        <v>675</v>
      </c>
      <c r="B56" s="194"/>
      <c r="C56" s="194"/>
      <c r="D56" s="194"/>
      <c r="E56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55:E55"/>
    <mergeCell ref="A56:E56"/>
  </mergeCells>
  <pageMargins left="0.27" right="0.28999999999999998" top="0.75" bottom="0.75" header="0.3" footer="0.3"/>
  <pageSetup scale="5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9" zoomScaleNormal="100" zoomScaleSheetLayoutView="100" workbookViewId="0">
      <selection sqref="A1:F31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opLeftCell="A139" zoomScale="106" zoomScaleNormal="106" workbookViewId="0">
      <selection activeCell="A153" sqref="A153:H15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13457.98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448067.52</v>
      </c>
      <c r="D15" s="24">
        <v>429809.63</v>
      </c>
      <c r="E15" s="24">
        <v>431927.38</v>
      </c>
      <c r="F15" s="24">
        <v>434717.95</v>
      </c>
      <c r="G15" s="24">
        <v>994793.05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184128</v>
      </c>
      <c r="D20" s="24">
        <v>184128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966755.43</v>
      </c>
      <c r="D23" s="24">
        <v>966755.43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107800</v>
      </c>
      <c r="D24" s="24">
        <v>107800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2655484.27</v>
      </c>
      <c r="D27" s="24">
        <v>2655484.27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17550</v>
      </c>
    </row>
    <row r="42" spans="1:8" x14ac:dyDescent="0.2">
      <c r="A42" s="22">
        <v>1151</v>
      </c>
      <c r="B42" s="20" t="s">
        <v>225</v>
      </c>
      <c r="C42" s="24">
        <v>17550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338039713.92000002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8158459.6100000003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328234384.75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22062988.579999998</v>
      </c>
      <c r="D62" s="24">
        <f t="shared" ref="D62:E62" si="0">SUM(D63:D70)</f>
        <v>0</v>
      </c>
      <c r="E62" s="24">
        <f t="shared" si="0"/>
        <v>-8190012.2000000002</v>
      </c>
    </row>
    <row r="63" spans="1:9" x14ac:dyDescent="0.2">
      <c r="A63" s="22">
        <v>1241</v>
      </c>
      <c r="B63" s="20" t="s">
        <v>239</v>
      </c>
      <c r="C63" s="24">
        <v>4018765.28</v>
      </c>
      <c r="D63" s="24">
        <v>0</v>
      </c>
      <c r="E63" s="24">
        <v>-1702839.47</v>
      </c>
    </row>
    <row r="64" spans="1:9" x14ac:dyDescent="0.2">
      <c r="A64" s="22">
        <v>1242</v>
      </c>
      <c r="B64" s="20" t="s">
        <v>240</v>
      </c>
      <c r="C64" s="24">
        <v>646370.94999999995</v>
      </c>
      <c r="D64" s="24">
        <v>0</v>
      </c>
      <c r="E64" s="24">
        <v>-269839.84000000003</v>
      </c>
    </row>
    <row r="65" spans="1:9" x14ac:dyDescent="0.2">
      <c r="A65" s="22">
        <v>1243</v>
      </c>
      <c r="B65" s="20" t="s">
        <v>241</v>
      </c>
      <c r="C65" s="24">
        <v>7114.44</v>
      </c>
      <c r="D65" s="24">
        <v>0</v>
      </c>
      <c r="E65" s="24">
        <v>-2203</v>
      </c>
    </row>
    <row r="66" spans="1:9" x14ac:dyDescent="0.2">
      <c r="A66" s="22">
        <v>1244</v>
      </c>
      <c r="B66" s="20" t="s">
        <v>242</v>
      </c>
      <c r="C66" s="24">
        <v>11521328.779999999</v>
      </c>
      <c r="D66" s="24">
        <v>0</v>
      </c>
      <c r="E66" s="24">
        <v>-3813562.9</v>
      </c>
    </row>
    <row r="67" spans="1:9" x14ac:dyDescent="0.2">
      <c r="A67" s="22">
        <v>1245</v>
      </c>
      <c r="B67" s="20" t="s">
        <v>243</v>
      </c>
      <c r="C67" s="24">
        <v>48319.27</v>
      </c>
      <c r="D67" s="24">
        <v>0</v>
      </c>
      <c r="E67" s="24">
        <v>-6808.62</v>
      </c>
    </row>
    <row r="68" spans="1:9" x14ac:dyDescent="0.2">
      <c r="A68" s="22">
        <v>1246</v>
      </c>
      <c r="B68" s="20" t="s">
        <v>244</v>
      </c>
      <c r="C68" s="24">
        <v>5817109.8600000003</v>
      </c>
      <c r="D68" s="24">
        <v>0</v>
      </c>
      <c r="E68" s="24">
        <v>-2394758.37</v>
      </c>
    </row>
    <row r="69" spans="1:9" x14ac:dyDescent="0.2">
      <c r="A69" s="22">
        <v>1247</v>
      </c>
      <c r="B69" s="20" t="s">
        <v>245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387224.3</v>
      </c>
      <c r="D74" s="24">
        <f>SUM(D75:D79)</f>
        <v>3150</v>
      </c>
      <c r="E74" s="24">
        <f>SUM(E75:E79)</f>
        <v>277303.05</v>
      </c>
    </row>
    <row r="75" spans="1:9" x14ac:dyDescent="0.2">
      <c r="A75" s="22">
        <v>1251</v>
      </c>
      <c r="B75" s="20" t="s">
        <v>249</v>
      </c>
      <c r="C75" s="24">
        <v>43226.73</v>
      </c>
      <c r="D75" s="24">
        <v>0</v>
      </c>
      <c r="E75" s="24">
        <v>9943.2999999999993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343997.57</v>
      </c>
      <c r="D78" s="24">
        <v>3150</v>
      </c>
      <c r="E78" s="24">
        <v>267359.75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3409168.99</v>
      </c>
      <c r="D110" s="24">
        <f>SUM(D111:D119)</f>
        <v>3409168.99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-190797.14</v>
      </c>
      <c r="D111" s="24">
        <f>C111</f>
        <v>-190797.14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443263.82</v>
      </c>
      <c r="D112" s="24">
        <f t="shared" ref="D112:D119" si="1">C112</f>
        <v>443263.82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395116.04</v>
      </c>
      <c r="D113" s="24">
        <f t="shared" si="1"/>
        <v>395116.04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-195076.87</v>
      </c>
      <c r="D115" s="24">
        <f t="shared" si="1"/>
        <v>-195076.87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178187.6</v>
      </c>
      <c r="D117" s="24">
        <f t="shared" si="1"/>
        <v>178187.6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2778475.54</v>
      </c>
      <c r="D119" s="24">
        <f t="shared" si="1"/>
        <v>2778475.54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10" x14ac:dyDescent="0.2">
      <c r="A145" s="22">
        <v>2199</v>
      </c>
      <c r="B145" s="20" t="s">
        <v>300</v>
      </c>
      <c r="C145" s="24">
        <v>0</v>
      </c>
    </row>
    <row r="146" spans="1:10" x14ac:dyDescent="0.2">
      <c r="A146" s="22">
        <v>2240</v>
      </c>
      <c r="B146" s="20" t="s">
        <v>301</v>
      </c>
      <c r="C146" s="24">
        <f>SUM(C147:C149)</f>
        <v>0</v>
      </c>
    </row>
    <row r="147" spans="1:10" x14ac:dyDescent="0.2">
      <c r="A147" s="22">
        <v>2241</v>
      </c>
      <c r="B147" s="20" t="s">
        <v>302</v>
      </c>
      <c r="C147" s="24">
        <v>0</v>
      </c>
    </row>
    <row r="148" spans="1:10" x14ac:dyDescent="0.2">
      <c r="A148" s="22">
        <v>2242</v>
      </c>
      <c r="B148" s="20" t="s">
        <v>303</v>
      </c>
      <c r="C148" s="24">
        <v>0</v>
      </c>
    </row>
    <row r="149" spans="1:10" x14ac:dyDescent="0.2">
      <c r="A149" s="22">
        <v>2249</v>
      </c>
      <c r="B149" s="20" t="s">
        <v>304</v>
      </c>
      <c r="C149" s="24">
        <v>0</v>
      </c>
    </row>
    <row r="151" spans="1:10" x14ac:dyDescent="0.2">
      <c r="B151" s="20" t="s">
        <v>637</v>
      </c>
    </row>
    <row r="153" spans="1:10" ht="15" customHeight="1" x14ac:dyDescent="0.2">
      <c r="A153" s="194" t="s">
        <v>674</v>
      </c>
      <c r="B153" s="194"/>
      <c r="C153" s="194"/>
      <c r="D153" s="194"/>
      <c r="E153" s="194"/>
      <c r="F153" s="194"/>
      <c r="G153" s="194"/>
      <c r="H153" s="194"/>
      <c r="I153" s="195"/>
      <c r="J153" s="195"/>
    </row>
    <row r="154" spans="1:10" ht="15" customHeight="1" x14ac:dyDescent="0.2">
      <c r="A154" s="194" t="s">
        <v>675</v>
      </c>
      <c r="B154" s="194"/>
      <c r="C154" s="194"/>
      <c r="D154" s="194"/>
      <c r="E154" s="194"/>
      <c r="F154" s="194"/>
      <c r="G154" s="194"/>
      <c r="H154" s="194"/>
      <c r="I154" s="195"/>
      <c r="J154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153:H153"/>
    <mergeCell ref="A154:H154"/>
  </mergeCells>
  <pageMargins left="0.45" right="0.35" top="0.32" bottom="0.32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1" sqref="B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5"/>
  <sheetViews>
    <sheetView topLeftCell="A197" zoomScaleNormal="100" workbookViewId="0">
      <selection activeCell="A224" sqref="A224:D225"/>
    </sheetView>
  </sheetViews>
  <sheetFormatPr baseColWidth="10" defaultColWidth="9.140625" defaultRowHeight="11.25" x14ac:dyDescent="0.2"/>
  <cols>
    <col min="1" max="1" width="8.7109375" style="20" customWidth="1"/>
    <col min="2" max="2" width="66" style="20" customWidth="1"/>
    <col min="3" max="3" width="13.28515625" style="20" customWidth="1"/>
    <col min="4" max="4" width="11" style="20" customWidth="1"/>
    <col min="5" max="5" width="15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3218961.46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1203097.83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2691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1100785.78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8888.57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90732.479999999996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1630016.04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130667.4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1411347.51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88001.13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120504.52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120504.52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265343.07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54318.78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704.18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29771.81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180548.3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88085830.229999989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88085830.229999989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49082197.350000001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33162480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5089906.3099999996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751246.57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56329498.039999999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39360690.519999996</v>
      </c>
      <c r="D99" s="57">
        <f>C99/$C$98</f>
        <v>0.69875805554045012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23940724.879999999</v>
      </c>
      <c r="D100" s="57">
        <f t="shared" ref="D100:D163" si="0">C100/$C$98</f>
        <v>0.42501221763061886</v>
      </c>
      <c r="E100" s="56"/>
    </row>
    <row r="101" spans="1:5" x14ac:dyDescent="0.2">
      <c r="A101" s="54">
        <v>5111</v>
      </c>
      <c r="B101" s="51" t="s">
        <v>363</v>
      </c>
      <c r="C101" s="55">
        <v>21683999.370000001</v>
      </c>
      <c r="D101" s="57">
        <f t="shared" si="0"/>
        <v>0.3849492739062228</v>
      </c>
      <c r="E101" s="56"/>
    </row>
    <row r="102" spans="1:5" x14ac:dyDescent="0.2">
      <c r="A102" s="54">
        <v>5112</v>
      </c>
      <c r="B102" s="51" t="s">
        <v>364</v>
      </c>
      <c r="C102" s="55">
        <v>1146612.17</v>
      </c>
      <c r="D102" s="57">
        <f t="shared" si="0"/>
        <v>2.0355448031611822E-2</v>
      </c>
      <c r="E102" s="56"/>
    </row>
    <row r="103" spans="1:5" x14ac:dyDescent="0.2">
      <c r="A103" s="54">
        <v>5113</v>
      </c>
      <c r="B103" s="51" t="s">
        <v>365</v>
      </c>
      <c r="C103" s="55">
        <v>342396.61</v>
      </c>
      <c r="D103" s="57">
        <f t="shared" si="0"/>
        <v>6.078460165877239E-3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713353.72</v>
      </c>
      <c r="D105" s="57">
        <f t="shared" si="0"/>
        <v>1.2663945975400706E-2</v>
      </c>
      <c r="E105" s="56"/>
    </row>
    <row r="106" spans="1:5" x14ac:dyDescent="0.2">
      <c r="A106" s="54">
        <v>5116</v>
      </c>
      <c r="B106" s="51" t="s">
        <v>368</v>
      </c>
      <c r="C106" s="55">
        <v>54363.01</v>
      </c>
      <c r="D106" s="57">
        <f t="shared" si="0"/>
        <v>9.650895515063248E-4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6392271.6600000001</v>
      </c>
      <c r="D107" s="57">
        <f t="shared" si="0"/>
        <v>0.11348000394856705</v>
      </c>
      <c r="E107" s="56"/>
    </row>
    <row r="108" spans="1:5" x14ac:dyDescent="0.2">
      <c r="A108" s="54">
        <v>5121</v>
      </c>
      <c r="B108" s="51" t="s">
        <v>370</v>
      </c>
      <c r="C108" s="55">
        <v>274546.58</v>
      </c>
      <c r="D108" s="57">
        <f t="shared" si="0"/>
        <v>4.8739397571951103E-3</v>
      </c>
      <c r="E108" s="56"/>
    </row>
    <row r="109" spans="1:5" x14ac:dyDescent="0.2">
      <c r="A109" s="54">
        <v>5122</v>
      </c>
      <c r="B109" s="51" t="s">
        <v>371</v>
      </c>
      <c r="C109" s="55">
        <v>333914.56</v>
      </c>
      <c r="D109" s="57">
        <f t="shared" si="0"/>
        <v>5.9278809792142079E-3</v>
      </c>
      <c r="E109" s="56"/>
    </row>
    <row r="110" spans="1:5" x14ac:dyDescent="0.2">
      <c r="A110" s="54">
        <v>5123</v>
      </c>
      <c r="B110" s="51" t="s">
        <v>372</v>
      </c>
      <c r="C110" s="55">
        <v>-352.5</v>
      </c>
      <c r="D110" s="57">
        <f t="shared" si="0"/>
        <v>-6.2578224955899148E-6</v>
      </c>
      <c r="E110" s="56"/>
    </row>
    <row r="111" spans="1:5" x14ac:dyDescent="0.2">
      <c r="A111" s="54">
        <v>5124</v>
      </c>
      <c r="B111" s="51" t="s">
        <v>373</v>
      </c>
      <c r="C111" s="55">
        <v>219149.25</v>
      </c>
      <c r="D111" s="57">
        <f t="shared" si="0"/>
        <v>3.8904882455082501E-3</v>
      </c>
      <c r="E111" s="56"/>
    </row>
    <row r="112" spans="1:5" x14ac:dyDescent="0.2">
      <c r="A112" s="54">
        <v>5125</v>
      </c>
      <c r="B112" s="51" t="s">
        <v>374</v>
      </c>
      <c r="C112" s="55">
        <v>1995.28</v>
      </c>
      <c r="D112" s="57">
        <f t="shared" si="0"/>
        <v>3.5421583174469915E-5</v>
      </c>
      <c r="E112" s="56"/>
    </row>
    <row r="113" spans="1:5" x14ac:dyDescent="0.2">
      <c r="A113" s="54">
        <v>5126</v>
      </c>
      <c r="B113" s="51" t="s">
        <v>375</v>
      </c>
      <c r="C113" s="55">
        <v>5247322.66</v>
      </c>
      <c r="D113" s="57">
        <f t="shared" si="0"/>
        <v>9.3154081654941018E-2</v>
      </c>
      <c r="E113" s="56"/>
    </row>
    <row r="114" spans="1:5" x14ac:dyDescent="0.2">
      <c r="A114" s="54">
        <v>5127</v>
      </c>
      <c r="B114" s="51" t="s">
        <v>376</v>
      </c>
      <c r="C114" s="55">
        <v>306897.82</v>
      </c>
      <c r="D114" s="57">
        <f t="shared" si="0"/>
        <v>5.4482612250879563E-3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8798.01</v>
      </c>
      <c r="D116" s="57">
        <f t="shared" si="0"/>
        <v>1.5618832594163127E-4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9027693.9800000004</v>
      </c>
      <c r="D117" s="57">
        <f t="shared" si="0"/>
        <v>0.16026583396126426</v>
      </c>
      <c r="E117" s="56"/>
    </row>
    <row r="118" spans="1:5" x14ac:dyDescent="0.2">
      <c r="A118" s="54">
        <v>5131</v>
      </c>
      <c r="B118" s="51" t="s">
        <v>380</v>
      </c>
      <c r="C118" s="55">
        <v>1781654.45</v>
      </c>
      <c r="D118" s="57">
        <f t="shared" si="0"/>
        <v>3.1629155451284759E-2</v>
      </c>
      <c r="E118" s="56"/>
    </row>
    <row r="119" spans="1:5" x14ac:dyDescent="0.2">
      <c r="A119" s="54">
        <v>5132</v>
      </c>
      <c r="B119" s="51" t="s">
        <v>381</v>
      </c>
      <c r="C119" s="55">
        <v>131137.20000000001</v>
      </c>
      <c r="D119" s="57">
        <f t="shared" si="0"/>
        <v>2.32803778771255E-3</v>
      </c>
      <c r="E119" s="56"/>
    </row>
    <row r="120" spans="1:5" x14ac:dyDescent="0.2">
      <c r="A120" s="54">
        <v>5133</v>
      </c>
      <c r="B120" s="51" t="s">
        <v>382</v>
      </c>
      <c r="C120" s="55">
        <v>395266.82</v>
      </c>
      <c r="D120" s="57">
        <f t="shared" si="0"/>
        <v>7.017048504840538E-3</v>
      </c>
      <c r="E120" s="56"/>
    </row>
    <row r="121" spans="1:5" x14ac:dyDescent="0.2">
      <c r="A121" s="54">
        <v>5134</v>
      </c>
      <c r="B121" s="51" t="s">
        <v>383</v>
      </c>
      <c r="C121" s="55">
        <v>250103.46</v>
      </c>
      <c r="D121" s="57">
        <f t="shared" si="0"/>
        <v>4.440008675781198E-3</v>
      </c>
      <c r="E121" s="56"/>
    </row>
    <row r="122" spans="1:5" x14ac:dyDescent="0.2">
      <c r="A122" s="54">
        <v>5135</v>
      </c>
      <c r="B122" s="51" t="s">
        <v>384</v>
      </c>
      <c r="C122" s="55">
        <v>1408978.02</v>
      </c>
      <c r="D122" s="57">
        <f t="shared" si="0"/>
        <v>2.501314709034819E-2</v>
      </c>
      <c r="E122" s="56"/>
    </row>
    <row r="123" spans="1:5" x14ac:dyDescent="0.2">
      <c r="A123" s="54">
        <v>5136</v>
      </c>
      <c r="B123" s="51" t="s">
        <v>385</v>
      </c>
      <c r="C123" s="55">
        <v>136564.06</v>
      </c>
      <c r="D123" s="57">
        <f t="shared" si="0"/>
        <v>2.4243791397364277E-3</v>
      </c>
      <c r="E123" s="56"/>
    </row>
    <row r="124" spans="1:5" x14ac:dyDescent="0.2">
      <c r="A124" s="54">
        <v>5137</v>
      </c>
      <c r="B124" s="51" t="s">
        <v>386</v>
      </c>
      <c r="C124" s="55">
        <v>534636.25</v>
      </c>
      <c r="D124" s="57">
        <f t="shared" si="0"/>
        <v>9.4912305027172583E-3</v>
      </c>
      <c r="E124" s="56"/>
    </row>
    <row r="125" spans="1:5" x14ac:dyDescent="0.2">
      <c r="A125" s="54">
        <v>5138</v>
      </c>
      <c r="B125" s="51" t="s">
        <v>387</v>
      </c>
      <c r="C125" s="55">
        <v>3841629.72</v>
      </c>
      <c r="D125" s="57">
        <f t="shared" si="0"/>
        <v>6.8199253564660389E-2</v>
      </c>
      <c r="E125" s="56"/>
    </row>
    <row r="126" spans="1:5" x14ac:dyDescent="0.2">
      <c r="A126" s="54">
        <v>5139</v>
      </c>
      <c r="B126" s="51" t="s">
        <v>388</v>
      </c>
      <c r="C126" s="55">
        <v>547724</v>
      </c>
      <c r="D126" s="57">
        <f t="shared" si="0"/>
        <v>9.7235732441829509E-3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12313785.600000001</v>
      </c>
      <c r="D127" s="57">
        <f t="shared" si="0"/>
        <v>0.21860279300298202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4617500.03</v>
      </c>
      <c r="D131" s="57">
        <f t="shared" si="0"/>
        <v>8.197303705282584E-2</v>
      </c>
      <c r="E131" s="56"/>
    </row>
    <row r="132" spans="1:5" x14ac:dyDescent="0.2">
      <c r="A132" s="54">
        <v>5221</v>
      </c>
      <c r="B132" s="51" t="s">
        <v>394</v>
      </c>
      <c r="C132" s="55">
        <v>4617500.03</v>
      </c>
      <c r="D132" s="57">
        <f t="shared" si="0"/>
        <v>8.197303705282584E-2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3285775.33</v>
      </c>
      <c r="D134" s="57">
        <f t="shared" si="0"/>
        <v>5.833134404405213E-2</v>
      </c>
      <c r="E134" s="56"/>
    </row>
    <row r="135" spans="1:5" x14ac:dyDescent="0.2">
      <c r="A135" s="54">
        <v>5231</v>
      </c>
      <c r="B135" s="51" t="s">
        <v>396</v>
      </c>
      <c r="C135" s="55">
        <v>3285775.33</v>
      </c>
      <c r="D135" s="57">
        <f t="shared" si="0"/>
        <v>5.833134404405213E-2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4410510.24</v>
      </c>
      <c r="D137" s="57">
        <f t="shared" si="0"/>
        <v>7.8298411906104037E-2</v>
      </c>
      <c r="E137" s="56"/>
    </row>
    <row r="138" spans="1:5" x14ac:dyDescent="0.2">
      <c r="A138" s="54">
        <v>5241</v>
      </c>
      <c r="B138" s="51" t="s">
        <v>398</v>
      </c>
      <c r="C138" s="55">
        <v>4410510.24</v>
      </c>
      <c r="D138" s="57">
        <f t="shared" si="0"/>
        <v>7.8298411906104037E-2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4202965.42</v>
      </c>
      <c r="D160" s="57">
        <f t="shared" si="0"/>
        <v>7.4613933485000034E-2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4202965.42</v>
      </c>
      <c r="D167" s="57">
        <f t="shared" si="1"/>
        <v>7.4613933485000034E-2</v>
      </c>
      <c r="E167" s="56"/>
    </row>
    <row r="168" spans="1:5" x14ac:dyDescent="0.2">
      <c r="A168" s="54">
        <v>5331</v>
      </c>
      <c r="B168" s="51" t="s">
        <v>424</v>
      </c>
      <c r="C168" s="55">
        <v>4202965.42</v>
      </c>
      <c r="D168" s="57">
        <f t="shared" si="1"/>
        <v>7.4613933485000034E-2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25480</v>
      </c>
      <c r="D170" s="57">
        <f t="shared" si="1"/>
        <v>4.5233848847554901E-4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25480</v>
      </c>
      <c r="D171" s="57">
        <f t="shared" si="1"/>
        <v>4.5233848847554901E-4</v>
      </c>
      <c r="E171" s="56"/>
    </row>
    <row r="172" spans="1:5" x14ac:dyDescent="0.2">
      <c r="A172" s="54">
        <v>5411</v>
      </c>
      <c r="B172" s="51" t="s">
        <v>428</v>
      </c>
      <c r="C172" s="55">
        <v>25480</v>
      </c>
      <c r="D172" s="57">
        <f t="shared" si="1"/>
        <v>4.5233848847554901E-4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3150</v>
      </c>
      <c r="D185" s="57">
        <f t="shared" si="1"/>
        <v>5.592096698186732E-5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3150</v>
      </c>
      <c r="D186" s="57">
        <f t="shared" si="1"/>
        <v>5.592096698186732E-5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3150</v>
      </c>
      <c r="D193" s="57">
        <f t="shared" si="1"/>
        <v>5.592096698186732E-5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8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8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8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8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8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8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8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8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8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8" x14ac:dyDescent="0.2">
      <c r="A218" s="54">
        <v>5600</v>
      </c>
      <c r="B218" s="51" t="s">
        <v>79</v>
      </c>
      <c r="C218" s="55">
        <f>C219</f>
        <v>423426.5</v>
      </c>
      <c r="D218" s="57">
        <f t="shared" si="1"/>
        <v>7.5169585161103634E-3</v>
      </c>
      <c r="E218" s="56"/>
    </row>
    <row r="219" spans="1:8" x14ac:dyDescent="0.2">
      <c r="A219" s="54">
        <v>5610</v>
      </c>
      <c r="B219" s="51" t="s">
        <v>467</v>
      </c>
      <c r="C219" s="55">
        <f>C220</f>
        <v>423426.5</v>
      </c>
      <c r="D219" s="57">
        <f t="shared" si="1"/>
        <v>7.5169585161103634E-3</v>
      </c>
      <c r="E219" s="56"/>
    </row>
    <row r="220" spans="1:8" x14ac:dyDescent="0.2">
      <c r="A220" s="54">
        <v>5611</v>
      </c>
      <c r="B220" s="51" t="s">
        <v>468</v>
      </c>
      <c r="C220" s="55">
        <v>423426.5</v>
      </c>
      <c r="D220" s="57">
        <f t="shared" si="1"/>
        <v>7.5169585161103634E-3</v>
      </c>
      <c r="E220" s="56"/>
    </row>
    <row r="222" spans="1:8" x14ac:dyDescent="0.2">
      <c r="B222" s="20" t="s">
        <v>637</v>
      </c>
    </row>
    <row r="224" spans="1:8" ht="15" customHeight="1" x14ac:dyDescent="0.2">
      <c r="A224" s="194" t="s">
        <v>674</v>
      </c>
      <c r="B224" s="194"/>
      <c r="C224" s="194"/>
      <c r="D224" s="194"/>
      <c r="E224" s="195"/>
      <c r="F224" s="195"/>
      <c r="G224" s="195"/>
      <c r="H224" s="195"/>
    </row>
    <row r="225" spans="1:8" ht="15" customHeight="1" x14ac:dyDescent="0.2">
      <c r="A225" s="194" t="s">
        <v>675</v>
      </c>
      <c r="B225" s="194"/>
      <c r="C225" s="194"/>
      <c r="D225" s="194"/>
      <c r="E225" s="195"/>
      <c r="F225" s="195"/>
      <c r="G225" s="195"/>
      <c r="H225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224:D224"/>
    <mergeCell ref="A225:D225"/>
  </mergeCells>
  <pageMargins left="0.78" right="0.71" top="0.47" bottom="0.6" header="0.3" footer="0.3"/>
  <pageSetup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sqref="A1:C18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A31" sqref="A3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18583052.469999999</v>
      </c>
    </row>
    <row r="9" spans="1:5" x14ac:dyDescent="0.2">
      <c r="A9" s="33">
        <v>3120</v>
      </c>
      <c r="B9" s="29" t="s">
        <v>469</v>
      </c>
      <c r="C9" s="34">
        <v>121036.11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34975293.649999999</v>
      </c>
    </row>
    <row r="15" spans="1:5" x14ac:dyDescent="0.2">
      <c r="A15" s="33">
        <v>3220</v>
      </c>
      <c r="B15" s="29" t="s">
        <v>473</v>
      </c>
      <c r="C15" s="34">
        <v>355623937.31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5" x14ac:dyDescent="0.2">
      <c r="A17" s="33">
        <v>3231</v>
      </c>
      <c r="B17" s="29" t="s">
        <v>475</v>
      </c>
      <c r="C17" s="34">
        <v>0</v>
      </c>
    </row>
    <row r="18" spans="1:5" x14ac:dyDescent="0.2">
      <c r="A18" s="33">
        <v>3232</v>
      </c>
      <c r="B18" s="29" t="s">
        <v>476</v>
      </c>
      <c r="C18" s="34">
        <v>0</v>
      </c>
    </row>
    <row r="19" spans="1:5" x14ac:dyDescent="0.2">
      <c r="A19" s="33">
        <v>3233</v>
      </c>
      <c r="B19" s="29" t="s">
        <v>477</v>
      </c>
      <c r="C19" s="34">
        <v>0</v>
      </c>
    </row>
    <row r="20" spans="1:5" x14ac:dyDescent="0.2">
      <c r="A20" s="33">
        <v>3239</v>
      </c>
      <c r="B20" s="29" t="s">
        <v>478</v>
      </c>
      <c r="C20" s="34">
        <v>0</v>
      </c>
    </row>
    <row r="21" spans="1:5" x14ac:dyDescent="0.2">
      <c r="A21" s="33">
        <v>3240</v>
      </c>
      <c r="B21" s="29" t="s">
        <v>479</v>
      </c>
      <c r="C21" s="34">
        <f>SUM(C22:C24)</f>
        <v>0</v>
      </c>
    </row>
    <row r="22" spans="1:5" x14ac:dyDescent="0.2">
      <c r="A22" s="33">
        <v>3241</v>
      </c>
      <c r="B22" s="29" t="s">
        <v>480</v>
      </c>
      <c r="C22" s="34">
        <v>0</v>
      </c>
    </row>
    <row r="23" spans="1:5" x14ac:dyDescent="0.2">
      <c r="A23" s="33">
        <v>3242</v>
      </c>
      <c r="B23" s="29" t="s">
        <v>481</v>
      </c>
      <c r="C23" s="34">
        <v>0</v>
      </c>
    </row>
    <row r="24" spans="1:5" x14ac:dyDescent="0.2">
      <c r="A24" s="33">
        <v>3243</v>
      </c>
      <c r="B24" s="29" t="s">
        <v>482</v>
      </c>
      <c r="C24" s="34">
        <v>0</v>
      </c>
    </row>
    <row r="25" spans="1:5" x14ac:dyDescent="0.2">
      <c r="A25" s="33">
        <v>3250</v>
      </c>
      <c r="B25" s="29" t="s">
        <v>483</v>
      </c>
      <c r="C25" s="34">
        <f>SUM(C26:C27)</f>
        <v>0</v>
      </c>
    </row>
    <row r="26" spans="1:5" x14ac:dyDescent="0.2">
      <c r="A26" s="33">
        <v>3251</v>
      </c>
      <c r="B26" s="29" t="s">
        <v>484</v>
      </c>
      <c r="C26" s="34">
        <v>0</v>
      </c>
    </row>
    <row r="27" spans="1:5" x14ac:dyDescent="0.2">
      <c r="A27" s="33">
        <v>3252</v>
      </c>
      <c r="B27" s="29" t="s">
        <v>485</v>
      </c>
      <c r="C27" s="34">
        <v>0</v>
      </c>
    </row>
    <row r="29" spans="1:5" x14ac:dyDescent="0.2">
      <c r="B29" s="29" t="s">
        <v>637</v>
      </c>
    </row>
    <row r="31" spans="1:5" ht="15" customHeight="1" x14ac:dyDescent="0.2">
      <c r="A31" s="194" t="s">
        <v>674</v>
      </c>
      <c r="B31" s="194"/>
      <c r="C31" s="194"/>
      <c r="D31" s="194"/>
      <c r="E31" s="194"/>
    </row>
    <row r="32" spans="1:5" ht="15" customHeight="1" x14ac:dyDescent="0.2">
      <c r="A32" s="194" t="s">
        <v>675</v>
      </c>
      <c r="B32" s="194"/>
      <c r="C32" s="194"/>
      <c r="D32" s="194"/>
      <c r="E32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1:E31"/>
    <mergeCell ref="A32:E32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C9" sqref="A1:C9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0"/>
  <sheetViews>
    <sheetView topLeftCell="A102" workbookViewId="0">
      <selection activeCell="A129" sqref="A129:E130"/>
    </sheetView>
  </sheetViews>
  <sheetFormatPr baseColWidth="10" defaultColWidth="9.140625" defaultRowHeight="11.25" x14ac:dyDescent="0.2"/>
  <cols>
    <col min="1" max="1" width="7.7109375" style="29" customWidth="1"/>
    <col min="2" max="2" width="48.28515625" style="29" customWidth="1"/>
    <col min="3" max="3" width="13.7109375" style="29" customWidth="1"/>
    <col min="4" max="4" width="10.7109375" style="29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43302957.280000001</v>
      </c>
      <c r="D9" s="34">
        <v>17034592.41</v>
      </c>
    </row>
    <row r="10" spans="1:5" x14ac:dyDescent="0.2">
      <c r="A10" s="33">
        <v>1113</v>
      </c>
      <c r="B10" s="29" t="s">
        <v>488</v>
      </c>
      <c r="C10" s="34">
        <v>176734.46</v>
      </c>
      <c r="D10" s="34">
        <v>224293.79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13457.98</v>
      </c>
      <c r="D12" s="34">
        <v>395365.57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43493149.719999999</v>
      </c>
      <c r="D15" s="135">
        <f>SUM(D8:D14)</f>
        <v>17654251.77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2588215.0699999998</v>
      </c>
      <c r="D20" s="135">
        <f>SUM(D21:D27)</f>
        <v>2588215.0699999998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2588215.0699999998</v>
      </c>
      <c r="D25" s="132">
        <v>2588215.0699999998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91181.5</v>
      </c>
      <c r="D28" s="135">
        <f>SUM(D29:D36)</f>
        <v>91181.5</v>
      </c>
      <c r="E28" s="130"/>
    </row>
    <row r="29" spans="1:5" x14ac:dyDescent="0.2">
      <c r="A29" s="33">
        <v>1241</v>
      </c>
      <c r="B29" s="29" t="s">
        <v>239</v>
      </c>
      <c r="C29" s="34">
        <v>77131.5</v>
      </c>
      <c r="D29" s="132">
        <v>77131.5</v>
      </c>
      <c r="E29" s="130"/>
    </row>
    <row r="30" spans="1:5" x14ac:dyDescent="0.2">
      <c r="A30" s="33">
        <v>1242</v>
      </c>
      <c r="B30" s="29" t="s">
        <v>240</v>
      </c>
      <c r="C30" s="34">
        <v>14050</v>
      </c>
      <c r="D30" s="132">
        <v>14050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2679396.5699999998</v>
      </c>
      <c r="D43" s="135">
        <f>D20+D28+D37</f>
        <v>2679396.5699999998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34975293.649999999</v>
      </c>
      <c r="D47" s="135">
        <v>27430316.870000001</v>
      </c>
    </row>
    <row r="48" spans="1:5" x14ac:dyDescent="0.2">
      <c r="A48" s="131"/>
      <c r="B48" s="136" t="s">
        <v>629</v>
      </c>
      <c r="C48" s="135">
        <f>C51+C63+C95+C98+C49</f>
        <v>527596.5</v>
      </c>
      <c r="D48" s="135">
        <f>D51+D63+D95+D98+D49</f>
        <v>198797.41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25480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25480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25480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3150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3150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3150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423426.5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423426.5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423426.5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75540</v>
      </c>
      <c r="D98" s="135">
        <f>SUM(D99:D103)</f>
        <v>198797.41</v>
      </c>
    </row>
    <row r="99" spans="1:4" x14ac:dyDescent="0.2">
      <c r="A99" s="131">
        <v>2111</v>
      </c>
      <c r="B99" s="130" t="s">
        <v>643</v>
      </c>
      <c r="C99" s="132">
        <v>75540</v>
      </c>
      <c r="D99" s="132">
        <v>35000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36522.6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127274.81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35502890.149999999</v>
      </c>
      <c r="D126" s="135">
        <f>D47+D48+D104-D110-D113</f>
        <v>27629114.280000001</v>
      </c>
    </row>
    <row r="129" spans="1:5" ht="15" x14ac:dyDescent="0.2">
      <c r="A129" s="194" t="s">
        <v>674</v>
      </c>
      <c r="B129" s="194"/>
      <c r="C129" s="194"/>
      <c r="D129" s="194"/>
      <c r="E129" s="194"/>
    </row>
    <row r="130" spans="1:5" ht="15" x14ac:dyDescent="0.2">
      <c r="A130" s="194" t="s">
        <v>675</v>
      </c>
      <c r="B130" s="194"/>
      <c r="C130" s="194"/>
      <c r="D130" s="194"/>
      <c r="E130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129:E129"/>
    <mergeCell ref="A130:E130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43" right="0.36" top="0.44" bottom="0.4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sqref="A1:C16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2022-10-21T19:27:59Z</cp:lastPrinted>
  <dcterms:created xsi:type="dcterms:W3CDTF">2012-12-11T20:36:24Z</dcterms:created>
  <dcterms:modified xsi:type="dcterms:W3CDTF">2022-10-21T19:28:11Z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