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3040" windowHeight="9525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<sst xmlns="http://schemas.openxmlformats.org/spreadsheetml/2006/main" count="963" uniqueCount="676">
  <si>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</si>
  <si>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</si>
  <si>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</si>
  <si>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</si>
  <si>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</si>
  <si>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</si>
  <si>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</si>
  <si>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</si>
  <si>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</si>
  <si>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</si>
  <si>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</si>
  <si>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</si>
  <si>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</si>
  <si>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</si>
  <si>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</si>
  <si>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</si>
  <si>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</si>
  <si>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</si>
  <si>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</si>
  <si>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</si>
  <si>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</si>
  <si>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</si>
  <si>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</si>
  <si>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</si>
  <si>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</si>
  <si>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</si>
  <si>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</si>
  <si>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</si>
  <si>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</si>
  <si>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</si>
  <si>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</si>
  <si>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</si>
  <si>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</si>
  <si>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</si>
  <si>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</si>
  <si>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</si>
  <si>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</si>
  <si>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</si>
  <si>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</si>
  <si>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</si>
  <si>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</si>
  <si>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</si>
  <si>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</si>
  <si>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</si>
  <si>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</si>
  <si>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</si>
  <si>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</si>
  <si>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</si>
  <si>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</si>
  <si>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</si>
  <si>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</si>
  <si>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</si>
  <si>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</si>
  <si>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</si>
  <si>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</si>
  <si>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</si>
  <si>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</si>
  <si>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</si>
  <si>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</si>
  <si>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</si>
  <si>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</si>
  <si>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</si>
  <si>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</si>
  <si>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</si>
  <si>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</si>
  <si>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</si>
  <si>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</si>
  <si>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</si>
  <si>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</si>
  <si>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</si>
  <si>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</si>
  <si>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</si>
  <si>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</si>
  <si>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</si>
  <si>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</si>
  <si>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</si>
  <si>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</si>
  <si>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</si>
  <si>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</si>
  <si>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</si>
  <si>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</si>
  <si>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</si>
  <si>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</si>
  <si>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</si>
  <si>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</si>
  <si>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</si>
  <si>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</si>
  <si>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</si>
  <si>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</si>
  <si>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</si>
  <si>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</si>
  <si>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</si>
  <si>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</si>
  <si>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</si>
  <si>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</si>
  <si>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</si>
  <si>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</si>
  <si>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</si>
  <si>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</si>
  <si>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</si>
  <si>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</si>
  <si>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</si>
  <si>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</si>
  <si>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</si>
  <si>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</si>
  <si>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</si>
  <si>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</si>
  <si>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</si>
  <si>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</si>
  <si>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</si>
  <si>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</si>
  <si>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</si>
  <si>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</si>
  <si>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</si>
  <si>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</si>
  <si>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</si>
  <si>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</si>
  <si>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</si>
  <si>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</si>
  <si>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</si>
  <si>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</si>
  <si>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</si>
  <si>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</si>
  <si>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</si>
  <si>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</si>
  <si>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</si>
  <si>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</si>
  <si>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</si>
  <si>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</si>
  <si>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</si>
  <si>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</si>
  <si>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</si>
  <si>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</si>
  <si>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</si>
  <si>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</si>
  <si>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</si>
  <si>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</si>
  <si>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</si>
  <si>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</si>
  <si>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</si>
  <si>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</si>
  <si>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</si>
  <si>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</si>
  <si>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</si>
  <si>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</si>
  <si>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</si>
  <si>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</si>
  <si>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</si>
  <si>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</si>
  <si>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</si>
  <si>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</si>
  <si>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</si>
  <si>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</si>
  <si>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</si>
  <si>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</si>
  <si>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</si>
  <si>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</si>
  <si>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</si>
  <si>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</si>
  <si>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</si>
  <si>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</si>
  <si>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</si>
  <si>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</si>
  <si>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</si>
  <si>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</si>
  <si>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</si>
  <si>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</si>
  <si>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</si>
  <si>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</si>
  <si>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</si>
  <si>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</si>
  <si>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</si>
  <si>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</si>
  <si>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</si>
  <si>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</si>
  <si>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</si>
  <si>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</si>
  <si>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</si>
  <si>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</si>
  <si>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</si>
  <si>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</si>
  <si>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</si>
  <si>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</si>
  <si>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</si>
  <si>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</si>
  <si>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</si>
  <si>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</si>
  <si>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</si>
  <si>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</si>
  <si>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</si>
  <si>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</si>
  <si>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</si>
  <si>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</si>
  <si>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</si>
  <si>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</si>
  <si>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</si>
  <si>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</si>
  <si>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</si>
  <si>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</si>
  <si>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</si>
  <si>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</si>
  <si>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</si>
  <si>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</si>
  <si>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</si>
  <si>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</si>
  <si>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</si>
  <si>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</si>
  <si>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</si>
  <si>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</si>
  <si>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</si>
  <si>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</si>
  <si>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</si>
  <si>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</si>
  <si>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</si>
  <si>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</si>
  <si>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</si>
  <si>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</si>
  <si>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</si>
  <si>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</si>
  <si>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</si>
  <si>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</si>
  <si>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</si>
  <si>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</si>
  <si>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</si>
  <si>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</si>
  <si>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</si>
  <si>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</si>
  <si>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</si>
  <si>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</si>
  <si>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</si>
  <si>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</si>
  <si>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</si>
  <si>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</si>
  <si>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</si>
  <si>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</si>
  <si>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</si>
  <si>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</si>
  <si>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</si>
  <si>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</si>
  <si>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</si>
  <si>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</si>
  <si>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</si>
  <si>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</si>
  <si>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</si>
  <si>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</si>
  <si>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</si>
  <si>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</si>
  <si>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</si>
  <si>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</si>
  <si>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</si>
  <si>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</si>
  <si>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</si>
  <si>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</si>
  <si>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</si>
  <si>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</si>
  <si>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</si>
  <si>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</si>
  <si>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</si>
  <si>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</si>
  <si>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</si>
  <si>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</si>
  <si>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</si>
  <si>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</si>
  <si>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</si>
  <si>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</si>
  <si>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</si>
  <si>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</si>
  <si>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</si>
  <si>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</si>
  <si>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</si>
  <si>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</si>
  <si>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</si>
  <si>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</si>
  <si>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</si>
  <si>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</si>
  <si>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</si>
  <si>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</si>
  <si>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</si>
  <si>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</si>
  <si>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</si>
  <si>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</si>
  <si>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</si>
  <si>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</si>
  <si>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</si>
  <si>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</si>
  <si>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</si>
  <si>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</si>
  <si>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</si>
  <si>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</si>
  <si>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</si>
  <si>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</si>
  <si>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</si>
  <si>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</si>
  <si>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</si>
  <si>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</si>
  <si>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</si>
  <si>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</si>
  <si>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</si>
  <si>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</si>
  <si>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</si>
  <si>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</si>
  <si>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</si>
  <si>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</si>
  <si>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</si>
  <si>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</si>
  <si>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</si>
  <si>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</si>
  <si>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</si>
  <si>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</si>
  <si>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</si>
  <si>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</si>
  <si>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</si>
  <si>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</si>
  <si>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</si>
  <si>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</si>
  <si>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</si>
  <si>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</si>
  <si>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</si>
  <si>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</si>
  <si>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</si>
  <si>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</si>
  <si>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</si>
  <si>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</si>
  <si>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</si>
  <si>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</si>
  <si>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</si>
  <si>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</si>
  <si>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</si>
  <si>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</si>
  <si>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</si>
  <si>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</si>
  <si>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</si>
  <si>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</si>
  <si>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</si>
  <si>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</si>
  <si>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</si>
  <si>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</si>
  <si>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</si>
  <si>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</si>
  <si>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</si>
  <si>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</si>
  <si>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</si>
  <si>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</si>
  <si>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</si>
  <si>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</si>
  <si>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</si>
  <si>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</si>
  <si>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</si>
  <si>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</si>
  <si>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</si>
  <si>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</si>
  <si>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</si>
  <si>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</si>
  <si>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</si>
  <si>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</si>
  <si>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</si>
  <si>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</si>
  <si>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</si>
  <si>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</si>
  <si>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</si>
  <si>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</si>
  <si>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</si>
  <si>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</si>
  <si>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</si>
  <si>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</si>
  <si>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</si>
  <si>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</si>
  <si>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</si>
  <si>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</si>
  <si>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</si>
  <si>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</si>
  <si>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</si>
  <si>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</si>
  <si>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</si>
  <si>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</si>
  <si>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</si>
  <si>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</si>
  <si>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</si>
  <si>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</si>
  <si>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</si>
  <si>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</si>
  <si>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</si>
  <si>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</si>
  <si>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</si>
  <si>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</si>
  <si>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</si>
  <si>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</si>
  <si>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</si>
  <si>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</si>
  <si>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</si>
  <si>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</si>
  <si>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</si>
  <si>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</si>
  <si>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</si>
  <si>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</si>
  <si>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</si>
  <si>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</si>
  <si>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</si>
  <si>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</si>
  <si>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</si>
  <si>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</si>
  <si>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</si>
  <si>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</si>
  <si>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</si>
  <si>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</si>
  <si>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</si>
  <si>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</si>
  <si>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</si>
  <si>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</si>
  <si>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</si>
  <si>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</si>
  <si>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</si>
  <si>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</si>
  <si>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</si>
  <si>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</si>
  <si>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</si>
  <si>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</si>
  <si>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</si>
  <si>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</si>
  <si>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</si>
  <si>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</si>
  <si>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</si>
  <si>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</si>
  <si>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</si>
  <si>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</si>
  <si>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</si>
  <si>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</si>
  <si>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</si>
  <si>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</si>
  <si>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</si>
  <si>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</si>
  <si>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</si>
  <si>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</si>
  <si>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</si>
  <si>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</si>
  <si>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</si>
  <si>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</si>
  <si>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</si>
  <si>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</si>
  <si>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</si>
  <si>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</si>
  <si>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</si>
  <si>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</si>
  <si>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</si>
  <si>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</si>
  <si>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</si>
  <si>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</si>
  <si>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</si>
  <si>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</si>
  <si>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</si>
  <si>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</si>
  <si>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</si>
  <si>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</si>
  <si>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</si>
  <si>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</si>
  <si>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</si>
  <si>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</si>
  <si>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</si>
  <si>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</si>
  <si>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</si>
  <si>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</si>
  <si>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</si>
  <si>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</si>
  <si>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</si>
  <si>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</si>
  <si>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</si>
  <si>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</si>
  <si>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</si>
  <si>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</si>
  <si>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</si>
  <si>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</si>
  <si>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</si>
  <si>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</si>
  <si>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</si>
  <si>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</si>
  <si>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</si>
  <si>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</si>
  <si>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</si>
  <si>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</si>
  <si>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</si>
  <si>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</si>
  <si>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</si>
  <si>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</si>
  <si>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</si>
  <si>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</si>
  <si>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</si>
  <si>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</si>
  <si>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</si>
  <si>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</si>
  <si>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</si>
  <si>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</si>
  <si>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</si>
  <si>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</si>
  <si>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</si>
  <si>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</si>
  <si>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</si>
  <si>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</si>
  <si>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</si>
  <si>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</si>
  <si>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</si>
  <si>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</si>
  <si>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</si>
  <si>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</si>
  <si>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</si>
  <si>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</si>
  <si>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</si>
  <si>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</si>
  <si>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</si>
  <si>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</si>
  <si>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</si>
  <si>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</si>
  <si>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</si>
  <si>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</si>
  <si>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</si>
  <si>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</si>
  <si>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</si>
  <si>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</si>
  <si>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</si>
  <si>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</si>
  <si>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</si>
  <si>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</si>
  <si>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</si>
  <si>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</si>
  <si>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</si>
  <si>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</si>
  <si>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</si>
  <si>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</si>
  <si>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</si>
  <si>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</si>
  <si>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</si>
  <si>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</si>
  <si>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</si>
  <si>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</si>
  <si>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</si>
  <si>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</si>
  <si>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</si>
  <si>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</si>
  <si>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</si>
  <si>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</si>
  <si>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</si>
  <si>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</si>
  <si>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</si>
  <si>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</si>
  <si>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</si>
  <si>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</si>
  <si>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</si>
  <si>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</si>
  <si>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</si>
  <si>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</si>
  <si>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</si>
  <si>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</si>
  <si>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</si>
  <si>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</si>
  <si>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</si>
  <si>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</si>
  <si>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</si>
  <si>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</si>
  <si>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</si>
  <si>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</si>
  <si>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</si>
  <si>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</si>
  <si>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</si>
  <si>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</si>
  <si>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</si>
  <si>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</si>
  <si>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</si>
  <si>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</si>
  <si>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</si>
  <si>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</si>
  <si>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</si>
  <si>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</si>
  <si>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</si>
  <si>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</si>
  <si>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</si>
  <si>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</si>
  <si>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</si>
  <si>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</si>
  <si>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</si>
  <si>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</si>
  <si>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</si>
  <si>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</si>
  <si>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</si>
  <si>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</si>
  <si>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</si>
  <si>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</si>
  <si>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</si>
  <si>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</si>
  <si>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</si>
  <si>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</si>
  <si>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</si>
  <si>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</si>
  <si>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</si>
  <si>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</si>
  <si>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</si>
  <si>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</si>
  <si>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</si>
  <si>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</si>
  <si>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</si>
  <si>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</si>
  <si>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</si>
  <si>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</si>
  <si>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</si>
  <si>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</si>
  <si>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</si>
  <si>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</si>
  <si>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</si>
  <si>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</si>
  <si>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</si>
  <si>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</si>
  <si>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</si>
  <si>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</si>
  <si>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</si>
  <si>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</si>
  <si>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</si>
  <si>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</si>
  <si>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</si>
  <si>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</si>
  <si>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</si>
  <si>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</si>
  <si>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</si>
  <si>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</si>
  <si>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</si>
  <si>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</si>
  <si>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</si>
  <si>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</si>
  <si>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</si>
  <si>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</si>
  <si>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</si>
  <si>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</si>
  <si>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</si>
  <si>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</si>
  <si>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</si>
  <si>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</si>
  <si>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</si>
  <si>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</si>
  <si>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</si>
  <si>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</si>
  <si>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</si>
  <si>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</si>
  <si>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</si>
  <si>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</si>
  <si>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</si>
  <si>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</si>
  <si>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</si>
  <si>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</si>
  <si>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</si>
  <si>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</si>
  <si>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</si>
  <si>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</si>
  <si>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</si>
  <si>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</si>
  <si>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</si>
  <si>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</si>
  <si>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</si>
  <si>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</si>
  <si>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</si>
  <si>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</si>
  <si>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</si>
  <si>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</si>
  <si>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</si>
  <si>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</si>
  <si>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</si>
  <si>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</si>
  <si>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</si>
  <si>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</si>
  <si>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</si>
  <si>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</si>
  <si>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</si>
  <si>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</si>
  <si>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</si>
  <si>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</si>
  <si>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</si>
  <si>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Tierra Blanca, Guanajuato</t>
  </si>
  <si>
    <t>Correspondiente del 1 de Enero 31 de Diciembre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</si>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</sst>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7" fillId="6" borderId="0" xfId="8" applyFont="1" applyFill="1" applyAlignment="1">
      <alignment wrapText="1"/>
    </xf>
    <xf numFmtId="0" fontId="13" fillId="0" borderId="0" xfId="8" applyFont="1" applyAlignment="1">
      <alignment wrapText="1"/>
    </xf>
    <xf numFmtId="0" fontId="13" fillId="0" borderId="0" xfId="8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3" fillId="0" borderId="0" xfId="9" applyFont="1" applyAlignment="1">
      <alignment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>
      <selection activeCell="A25" sqref="A1:E2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126704886.19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10" x14ac:dyDescent="0.2">
      <c r="A17" s="70">
        <v>3.2</v>
      </c>
      <c r="B17" s="63" t="s">
        <v>534</v>
      </c>
      <c r="C17" s="147">
        <v>0</v>
      </c>
    </row>
    <row r="18" spans="1:10" x14ac:dyDescent="0.2">
      <c r="A18" s="70">
        <v>3.3</v>
      </c>
      <c r="B18" s="65" t="s">
        <v>535</v>
      </c>
      <c r="C18" s="148">
        <v>0</v>
      </c>
    </row>
    <row r="19" spans="1:10" x14ac:dyDescent="0.2">
      <c r="A19" s="59"/>
      <c r="B19" s="71"/>
      <c r="C19" s="72"/>
    </row>
    <row r="20" spans="1:10" x14ac:dyDescent="0.2">
      <c r="A20" s="73" t="s">
        <v>82</v>
      </c>
      <c r="B20" s="73"/>
      <c r="C20" s="145">
        <f>C5+C7-C15</f>
        <v>126704886.19</v>
      </c>
    </row>
    <row r="22" spans="1:10" x14ac:dyDescent="0.2">
      <c r="B22" s="39" t="s">
        <v>637</v>
      </c>
    </row>
    <row r="24" spans="1:10" ht="15" customHeight="1" x14ac:dyDescent="0.2">
      <c r="A24" s="194" t="s">
        <v>674</v>
      </c>
      <c r="B24" s="194"/>
      <c r="C24" s="194"/>
      <c r="D24" s="194"/>
      <c r="E24" s="194"/>
      <c r="F24" s="195"/>
      <c r="G24" s="195"/>
      <c r="H24" s="195"/>
      <c r="I24" s="195"/>
      <c r="J24" s="195"/>
    </row>
    <row r="25" spans="1:10" ht="15" customHeight="1" x14ac:dyDescent="0.2">
      <c r="A25" s="194" t="s">
        <v>675</v>
      </c>
      <c r="B25" s="194"/>
      <c r="C25" s="194"/>
      <c r="D25" s="194"/>
      <c r="E25" s="194"/>
      <c r="F25" s="195"/>
      <c r="G25" s="195"/>
      <c r="H25" s="195"/>
      <c r="I25" s="195"/>
      <c r="J25" s="195"/>
    </row>
  </sheetData>
  <mergeCells count="6">
    <mergeCell ref="A24:E24"/>
    <mergeCell ref="A25:E25"/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workbookViewId="0">
      <selection activeCell="E45" sqref="A1:J45"/>
    </sheetView>
  </sheetViews>
  <sheetFormatPr baseColWidth="10" defaultColWidth="11.42578125" defaultRowHeight="11.25" x14ac:dyDescent="0.2"/>
  <cols>
    <col min="1" max="1" width="3.7109375" style="39" customWidth="1"/>
    <col min="2" max="2" width="58.140625" style="39" customWidth="1"/>
    <col min="3" max="3" width="12" style="39" customWidth="1"/>
    <col min="4" max="4" width="12.7109375" style="39" customWidth="1"/>
    <col min="5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109921217.43000001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9770987.9800000004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196657.69</v>
      </c>
    </row>
    <row r="11" spans="1:3" x14ac:dyDescent="0.2">
      <c r="A11" s="90">
        <v>2.4</v>
      </c>
      <c r="B11" s="77" t="s">
        <v>240</v>
      </c>
      <c r="C11" s="150">
        <v>80673.2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9493657.0899999999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670079.14</v>
      </c>
    </row>
    <row r="31" spans="1:3" x14ac:dyDescent="0.2">
      <c r="A31" s="90" t="s">
        <v>560</v>
      </c>
      <c r="B31" s="77" t="s">
        <v>441</v>
      </c>
      <c r="C31" s="150">
        <v>670079.14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10" x14ac:dyDescent="0.2">
      <c r="A33" s="90" t="s">
        <v>562</v>
      </c>
      <c r="B33" s="77" t="s">
        <v>451</v>
      </c>
      <c r="C33" s="150">
        <v>0</v>
      </c>
    </row>
    <row r="34" spans="1:10" x14ac:dyDescent="0.2">
      <c r="A34" s="90" t="s">
        <v>563</v>
      </c>
      <c r="B34" s="77" t="s">
        <v>564</v>
      </c>
      <c r="C34" s="150">
        <v>0</v>
      </c>
    </row>
    <row r="35" spans="1:10" x14ac:dyDescent="0.2">
      <c r="A35" s="90" t="s">
        <v>565</v>
      </c>
      <c r="B35" s="77" t="s">
        <v>566</v>
      </c>
      <c r="C35" s="150">
        <v>0</v>
      </c>
    </row>
    <row r="36" spans="1:10" x14ac:dyDescent="0.2">
      <c r="A36" s="90" t="s">
        <v>567</v>
      </c>
      <c r="B36" s="77" t="s">
        <v>459</v>
      </c>
      <c r="C36" s="150">
        <v>0</v>
      </c>
    </row>
    <row r="37" spans="1:10" x14ac:dyDescent="0.2">
      <c r="A37" s="90" t="s">
        <v>568</v>
      </c>
      <c r="B37" s="85" t="s">
        <v>569</v>
      </c>
      <c r="C37" s="152">
        <v>0</v>
      </c>
    </row>
    <row r="38" spans="1:10" x14ac:dyDescent="0.2">
      <c r="A38" s="78"/>
      <c r="B38" s="81"/>
      <c r="C38" s="82"/>
    </row>
    <row r="39" spans="1:10" x14ac:dyDescent="0.2">
      <c r="A39" s="83" t="s">
        <v>84</v>
      </c>
      <c r="B39" s="58"/>
      <c r="C39" s="145">
        <f>C5-C7+C30</f>
        <v>100820308.59</v>
      </c>
    </row>
    <row r="41" spans="1:10" x14ac:dyDescent="0.2">
      <c r="B41" s="39" t="s">
        <v>637</v>
      </c>
    </row>
    <row r="43" spans="1:10" ht="15" x14ac:dyDescent="0.2">
      <c r="A43" s="199" t="s">
        <v>674</v>
      </c>
      <c r="B43" s="199"/>
      <c r="C43" s="199"/>
      <c r="D43" s="199"/>
      <c r="E43" s="199"/>
      <c r="F43" s="199"/>
      <c r="G43" s="199"/>
      <c r="H43" s="199"/>
      <c r="I43" s="199"/>
      <c r="J43" s="199"/>
    </row>
    <row r="44" spans="1:10" ht="15" x14ac:dyDescent="0.2">
      <c r="A44" s="199" t="s">
        <v>675</v>
      </c>
      <c r="B44" s="199"/>
      <c r="C44" s="199"/>
      <c r="D44" s="199"/>
      <c r="E44" s="199"/>
      <c r="F44" s="199"/>
      <c r="G44" s="199"/>
      <c r="H44" s="199"/>
      <c r="I44" s="199"/>
      <c r="J44" s="199"/>
    </row>
  </sheetData>
  <mergeCells count="6">
    <mergeCell ref="A44:J44"/>
    <mergeCell ref="A1:C1"/>
    <mergeCell ref="A2:C2"/>
    <mergeCell ref="A3:C3"/>
    <mergeCell ref="A4:C4"/>
    <mergeCell ref="A43:J43"/>
  </mergeCells>
  <pageMargins left="0.43" right="0.28999999999999998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J1" sqref="A1:J58"/>
    </sheetView>
  </sheetViews>
  <sheetFormatPr baseColWidth="10" defaultColWidth="9.140625" defaultRowHeight="11.25" x14ac:dyDescent="0.2"/>
  <cols>
    <col min="1" max="1" width="7.28515625" style="29" customWidth="1"/>
    <col min="2" max="2" width="38.42578125" style="29" customWidth="1"/>
    <col min="3" max="3" width="10.42578125" style="29" customWidth="1"/>
    <col min="4" max="4" width="15.42578125" style="29" customWidth="1"/>
    <col min="5" max="5" width="14" style="29" customWidth="1"/>
    <col min="6" max="6" width="13.140625" style="29" customWidth="1"/>
    <col min="7" max="7" width="14.7109375" style="29" customWidth="1"/>
    <col min="8" max="8" width="10.28515625" style="29" customWidth="1"/>
    <col min="9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ht="22.5" x14ac:dyDescent="0.2">
      <c r="A15" s="29">
        <v>7210</v>
      </c>
      <c r="B15" s="200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ht="22.5" x14ac:dyDescent="0.2">
      <c r="A16" s="29">
        <v>7220</v>
      </c>
      <c r="B16" s="200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ht="22.5" x14ac:dyDescent="0.2">
      <c r="A18" s="29">
        <v>7240</v>
      </c>
      <c r="B18" s="200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ht="22.5" x14ac:dyDescent="0.2">
      <c r="A19" s="29">
        <v>7250</v>
      </c>
      <c r="B19" s="200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ht="22.5" x14ac:dyDescent="0.2">
      <c r="A20" s="29">
        <v>7260</v>
      </c>
      <c r="B20" s="200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ht="22.5" x14ac:dyDescent="0.2">
      <c r="A29" s="29">
        <v>7510</v>
      </c>
      <c r="B29" s="200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ht="22.5" x14ac:dyDescent="0.2">
      <c r="A30" s="29">
        <v>7520</v>
      </c>
      <c r="B30" s="200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600900238.69000006</v>
      </c>
      <c r="E40" s="34">
        <v>-600900238.69000006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1752483577.49</v>
      </c>
      <c r="E41" s="34">
        <v>-1752483577.49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600467037.63</v>
      </c>
      <c r="E42" s="34">
        <v>-600467037.63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1228937841.03</v>
      </c>
      <c r="E43" s="34">
        <v>-1228937841.03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677821539.86000001</v>
      </c>
      <c r="E44" s="34">
        <v>-677821539.86000001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394438569.93000001</v>
      </c>
      <c r="E45" s="34">
        <v>-394438569.93000001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1922359908.24</v>
      </c>
      <c r="E46" s="34">
        <v>-1922359908.24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1061250876.54</v>
      </c>
      <c r="E47" s="34">
        <v>-1061250876.54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1080172034.6700001</v>
      </c>
      <c r="E48" s="34">
        <v>-1080172034.6700001</v>
      </c>
      <c r="F48" s="34">
        <f t="shared" si="0"/>
        <v>0</v>
      </c>
    </row>
    <row r="49" spans="1:10" x14ac:dyDescent="0.2">
      <c r="A49" s="29">
        <v>8250</v>
      </c>
      <c r="B49" s="29" t="s">
        <v>87</v>
      </c>
      <c r="C49" s="34">
        <v>0</v>
      </c>
      <c r="D49" s="34">
        <v>1072343874.59</v>
      </c>
      <c r="E49" s="34">
        <v>-1072343874.59</v>
      </c>
      <c r="F49" s="34">
        <f t="shared" si="0"/>
        <v>0</v>
      </c>
    </row>
    <row r="50" spans="1:10" x14ac:dyDescent="0.2">
      <c r="A50" s="29">
        <v>8260</v>
      </c>
      <c r="B50" s="29" t="s">
        <v>86</v>
      </c>
      <c r="C50" s="34">
        <v>0</v>
      </c>
      <c r="D50" s="34">
        <v>1018633167.45</v>
      </c>
      <c r="E50" s="34">
        <v>-1018633167.45</v>
      </c>
      <c r="F50" s="34">
        <f t="shared" si="0"/>
        <v>0</v>
      </c>
    </row>
    <row r="51" spans="1:10" x14ac:dyDescent="0.2">
      <c r="A51" s="29">
        <v>8270</v>
      </c>
      <c r="B51" s="29" t="s">
        <v>85</v>
      </c>
      <c r="C51" s="34">
        <v>0</v>
      </c>
      <c r="D51" s="34">
        <v>559790865.75999999</v>
      </c>
      <c r="E51" s="34">
        <v>-559790865.75999999</v>
      </c>
      <c r="F51" s="34">
        <f t="shared" si="0"/>
        <v>0</v>
      </c>
    </row>
    <row r="53" spans="1:10" x14ac:dyDescent="0.2">
      <c r="B53" s="29" t="s">
        <v>637</v>
      </c>
    </row>
    <row r="56" spans="1:10" ht="15" customHeight="1" x14ac:dyDescent="0.2">
      <c r="A56" s="194" t="s">
        <v>674</v>
      </c>
      <c r="B56" s="194"/>
      <c r="C56" s="194"/>
      <c r="D56" s="194"/>
      <c r="E56" s="194"/>
      <c r="F56" s="194"/>
      <c r="G56" s="195"/>
      <c r="H56" s="195"/>
      <c r="I56" s="195"/>
      <c r="J56" s="195"/>
    </row>
    <row r="57" spans="1:10" ht="15" customHeight="1" x14ac:dyDescent="0.2">
      <c r="A57" s="194" t="s">
        <v>675</v>
      </c>
      <c r="B57" s="194"/>
      <c r="C57" s="194"/>
      <c r="D57" s="194"/>
      <c r="E57" s="194"/>
      <c r="F57" s="194"/>
      <c r="G57" s="195"/>
      <c r="H57" s="195"/>
      <c r="I57" s="195"/>
      <c r="J57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56:F56"/>
    <mergeCell ref="A57:F57"/>
  </mergeCells>
  <pageMargins left="0.28000000000000003" right="0.2" top="0.75" bottom="0.75" header="0.3" footer="0.3"/>
  <pageSetup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34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133" zoomScale="106" zoomScaleNormal="106" workbookViewId="0">
      <selection sqref="A1:I154"/>
    </sheetView>
  </sheetViews>
  <sheetFormatPr baseColWidth="10" defaultColWidth="9.140625" defaultRowHeight="11.25" x14ac:dyDescent="0.2"/>
  <cols>
    <col min="1" max="1" width="8.140625" style="20" customWidth="1"/>
    <col min="2" max="2" width="39" style="20" customWidth="1"/>
    <col min="3" max="3" width="11.42578125" style="20" customWidth="1"/>
    <col min="4" max="4" width="11.85546875" style="20" customWidth="1"/>
    <col min="5" max="5" width="10.85546875" style="20" customWidth="1"/>
    <col min="6" max="6" width="11.140625" style="20" customWidth="1"/>
    <col min="7" max="7" width="10.7109375" style="20" customWidth="1"/>
    <col min="8" max="8" width="9.42578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13459.1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ht="22.5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196" t="s">
        <v>187</v>
      </c>
    </row>
    <row r="15" spans="1:8" x14ac:dyDescent="0.2">
      <c r="A15" s="22">
        <v>1122</v>
      </c>
      <c r="B15" s="20" t="s">
        <v>201</v>
      </c>
      <c r="C15" s="24">
        <v>474369.54</v>
      </c>
      <c r="D15" s="24">
        <v>429809.63</v>
      </c>
      <c r="E15" s="24">
        <v>431927.38</v>
      </c>
      <c r="F15" s="24">
        <v>434717.95</v>
      </c>
      <c r="G15" s="24">
        <v>994793.05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244584</v>
      </c>
      <c r="D20" s="24">
        <v>244584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716984.92</v>
      </c>
      <c r="D23" s="24">
        <v>716984.92</v>
      </c>
      <c r="E23" s="24">
        <v>0</v>
      </c>
      <c r="F23" s="24">
        <v>0</v>
      </c>
      <c r="G23" s="24">
        <v>0</v>
      </c>
    </row>
    <row r="24" spans="1:8" ht="21.75" customHeight="1" x14ac:dyDescent="0.2">
      <c r="A24" s="22">
        <v>1131</v>
      </c>
      <c r="B24" s="197" t="s">
        <v>210</v>
      </c>
      <c r="C24" s="24">
        <v>107800</v>
      </c>
      <c r="D24" s="24">
        <v>107800</v>
      </c>
      <c r="E24" s="24">
        <v>0</v>
      </c>
      <c r="F24" s="24">
        <v>0</v>
      </c>
      <c r="G24" s="24">
        <v>0</v>
      </c>
    </row>
    <row r="25" spans="1:8" ht="21" customHeight="1" x14ac:dyDescent="0.2">
      <c r="A25" s="22">
        <v>1132</v>
      </c>
      <c r="B25" s="197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ht="23.25" customHeight="1" x14ac:dyDescent="0.2">
      <c r="A26" s="22">
        <v>1133</v>
      </c>
      <c r="B26" s="197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14948004.73</v>
      </c>
      <c r="D27" s="24">
        <v>14948004.73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ht="18.75" customHeight="1" x14ac:dyDescent="0.2">
      <c r="A31" s="21" t="s">
        <v>146</v>
      </c>
      <c r="B31" s="21" t="s">
        <v>143</v>
      </c>
      <c r="C31" s="21" t="s">
        <v>144</v>
      </c>
      <c r="D31" s="196" t="s">
        <v>158</v>
      </c>
      <c r="E31" s="196" t="s">
        <v>157</v>
      </c>
      <c r="F31" s="196" t="s">
        <v>215</v>
      </c>
      <c r="G31" s="196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ht="27.75" customHeight="1" x14ac:dyDescent="0.2">
      <c r="A36" s="22">
        <v>1144</v>
      </c>
      <c r="B36" s="197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17550</v>
      </c>
    </row>
    <row r="42" spans="1:8" x14ac:dyDescent="0.2">
      <c r="A42" s="22">
        <v>1151</v>
      </c>
      <c r="B42" s="20" t="s">
        <v>225</v>
      </c>
      <c r="C42" s="24">
        <v>17550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ht="21" customHeight="1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196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338447385.74000001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8158459.6100000003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328642056.56999999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22249137.969999999</v>
      </c>
      <c r="D62" s="24">
        <f t="shared" ref="D62:E62" si="0">SUM(D63:D70)</f>
        <v>605256.91999999993</v>
      </c>
      <c r="E62" s="24">
        <f t="shared" si="0"/>
        <v>-8795269.1199999992</v>
      </c>
    </row>
    <row r="63" spans="1:9" x14ac:dyDescent="0.2">
      <c r="A63" s="22">
        <v>1241</v>
      </c>
      <c r="B63" s="20" t="s">
        <v>239</v>
      </c>
      <c r="C63" s="24">
        <v>4138291.47</v>
      </c>
      <c r="D63" s="24">
        <v>195219.21</v>
      </c>
      <c r="E63" s="24">
        <v>-1898058.68</v>
      </c>
    </row>
    <row r="64" spans="1:9" x14ac:dyDescent="0.2">
      <c r="A64" s="22">
        <v>1242</v>
      </c>
      <c r="B64" s="20" t="s">
        <v>240</v>
      </c>
      <c r="C64" s="24">
        <v>712994.15</v>
      </c>
      <c r="D64" s="24">
        <v>77317.16</v>
      </c>
      <c r="E64" s="24">
        <v>-347157</v>
      </c>
    </row>
    <row r="65" spans="1:9" x14ac:dyDescent="0.2">
      <c r="A65" s="22">
        <v>1243</v>
      </c>
      <c r="B65" s="20" t="s">
        <v>241</v>
      </c>
      <c r="C65" s="24">
        <v>7114.44</v>
      </c>
      <c r="D65" s="24">
        <v>1422.88</v>
      </c>
      <c r="E65" s="24">
        <v>-3625.88</v>
      </c>
    </row>
    <row r="66" spans="1:9" x14ac:dyDescent="0.2">
      <c r="A66" s="22">
        <v>1244</v>
      </c>
      <c r="B66" s="20" t="s">
        <v>242</v>
      </c>
      <c r="C66" s="24">
        <v>11521328.779999999</v>
      </c>
      <c r="D66" s="24">
        <v>226119.6</v>
      </c>
      <c r="E66" s="24">
        <v>-4039682.5</v>
      </c>
    </row>
    <row r="67" spans="1:9" x14ac:dyDescent="0.2">
      <c r="A67" s="22">
        <v>1245</v>
      </c>
      <c r="B67" s="20" t="s">
        <v>243</v>
      </c>
      <c r="C67" s="24">
        <v>48319.27</v>
      </c>
      <c r="D67" s="24">
        <v>1338.64</v>
      </c>
      <c r="E67" s="24">
        <v>-8147.26</v>
      </c>
    </row>
    <row r="68" spans="1:9" x14ac:dyDescent="0.2">
      <c r="A68" s="22">
        <v>1246</v>
      </c>
      <c r="B68" s="20" t="s">
        <v>244</v>
      </c>
      <c r="C68" s="24">
        <v>5817109.8600000003</v>
      </c>
      <c r="D68" s="24">
        <v>103839.43</v>
      </c>
      <c r="E68" s="24">
        <v>-2498597.7999999998</v>
      </c>
    </row>
    <row r="69" spans="1:9" x14ac:dyDescent="0.2">
      <c r="A69" s="22">
        <v>1247</v>
      </c>
      <c r="B69" s="20" t="s">
        <v>245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ht="23.25" customHeight="1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196" t="s">
        <v>247</v>
      </c>
      <c r="F73" s="21" t="s">
        <v>156</v>
      </c>
      <c r="G73" s="196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387224.3</v>
      </c>
      <c r="D74" s="24">
        <f>SUM(D75:D79)</f>
        <v>32446.84</v>
      </c>
      <c r="E74" s="24">
        <f>SUM(E75:E79)</f>
        <v>306599.89</v>
      </c>
    </row>
    <row r="75" spans="1:9" x14ac:dyDescent="0.2">
      <c r="A75" s="22">
        <v>1251</v>
      </c>
      <c r="B75" s="20" t="s">
        <v>249</v>
      </c>
      <c r="C75" s="24">
        <v>43226.73</v>
      </c>
      <c r="D75" s="24">
        <v>1620.29</v>
      </c>
      <c r="E75" s="24">
        <v>11563.59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343997.57</v>
      </c>
      <c r="D78" s="24">
        <v>30826.55</v>
      </c>
      <c r="E78" s="24">
        <v>295036.3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ht="20.25" customHeight="1" x14ac:dyDescent="0.2">
      <c r="A91" s="22">
        <v>1161</v>
      </c>
      <c r="B91" s="197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ht="20.25" customHeight="1" x14ac:dyDescent="0.2">
      <c r="A99" s="22">
        <v>1193</v>
      </c>
      <c r="B99" s="198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ht="23.25" customHeight="1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196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13421297.82</v>
      </c>
      <c r="D110" s="24">
        <f>SUM(D111:D119)</f>
        <v>13421297.82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6058104.1200000001</v>
      </c>
      <c r="D111" s="24">
        <f>C111</f>
        <v>6058104.1200000001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843454.1</v>
      </c>
      <c r="D112" s="24">
        <f t="shared" ref="D112:D119" si="1">C112</f>
        <v>843454.1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1991470.49</v>
      </c>
      <c r="D113" s="24">
        <f t="shared" si="1"/>
        <v>1991470.49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644247.13</v>
      </c>
      <c r="D115" s="24">
        <f t="shared" si="1"/>
        <v>644247.13</v>
      </c>
      <c r="E115" s="24">
        <v>0</v>
      </c>
      <c r="F115" s="24">
        <v>0</v>
      </c>
      <c r="G115" s="24">
        <v>0</v>
      </c>
    </row>
    <row r="116" spans="1:8" ht="21.75" customHeight="1" x14ac:dyDescent="0.2">
      <c r="A116" s="22">
        <v>2116</v>
      </c>
      <c r="B116" s="197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1021273.21</v>
      </c>
      <c r="D117" s="24">
        <f t="shared" si="1"/>
        <v>1021273.21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2862748.77</v>
      </c>
      <c r="D119" s="24">
        <f t="shared" si="1"/>
        <v>2862748.77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ht="24" customHeight="1" x14ac:dyDescent="0.2">
      <c r="A122" s="22">
        <v>2122</v>
      </c>
      <c r="B122" s="197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ht="22.5" x14ac:dyDescent="0.2">
      <c r="A131" s="22">
        <v>2164</v>
      </c>
      <c r="B131" s="197" t="s">
        <v>289</v>
      </c>
      <c r="C131" s="24">
        <v>0</v>
      </c>
    </row>
    <row r="132" spans="1:8" ht="22.5" x14ac:dyDescent="0.2">
      <c r="A132" s="22">
        <v>2165</v>
      </c>
      <c r="B132" s="197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ht="22.5" x14ac:dyDescent="0.2">
      <c r="A134" s="22">
        <v>2250</v>
      </c>
      <c r="B134" s="197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ht="22.5" x14ac:dyDescent="0.2">
      <c r="A138" s="22">
        <v>2254</v>
      </c>
      <c r="B138" s="197" t="s">
        <v>296</v>
      </c>
      <c r="C138" s="24">
        <v>0</v>
      </c>
    </row>
    <row r="139" spans="1:8" ht="22.5" x14ac:dyDescent="0.2">
      <c r="A139" s="22">
        <v>2255</v>
      </c>
      <c r="B139" s="197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10" x14ac:dyDescent="0.2">
      <c r="A145" s="22">
        <v>2199</v>
      </c>
      <c r="B145" s="20" t="s">
        <v>300</v>
      </c>
      <c r="C145" s="24">
        <v>0</v>
      </c>
    </row>
    <row r="146" spans="1:10" x14ac:dyDescent="0.2">
      <c r="A146" s="22">
        <v>2240</v>
      </c>
      <c r="B146" s="20" t="s">
        <v>301</v>
      </c>
      <c r="C146" s="24">
        <f>SUM(C147:C149)</f>
        <v>0</v>
      </c>
    </row>
    <row r="147" spans="1:10" x14ac:dyDescent="0.2">
      <c r="A147" s="22">
        <v>2241</v>
      </c>
      <c r="B147" s="20" t="s">
        <v>302</v>
      </c>
      <c r="C147" s="24">
        <v>0</v>
      </c>
    </row>
    <row r="148" spans="1:10" x14ac:dyDescent="0.2">
      <c r="A148" s="22">
        <v>2242</v>
      </c>
      <c r="B148" s="20" t="s">
        <v>303</v>
      </c>
      <c r="C148" s="24">
        <v>0</v>
      </c>
    </row>
    <row r="149" spans="1:10" x14ac:dyDescent="0.2">
      <c r="A149" s="22">
        <v>2249</v>
      </c>
      <c r="B149" s="20" t="s">
        <v>304</v>
      </c>
      <c r="C149" s="24">
        <v>0</v>
      </c>
    </row>
    <row r="151" spans="1:10" x14ac:dyDescent="0.2">
      <c r="B151" s="20" t="s">
        <v>637</v>
      </c>
    </row>
    <row r="153" spans="1:10" ht="15" customHeight="1" x14ac:dyDescent="0.2">
      <c r="A153" s="194" t="s">
        <v>674</v>
      </c>
      <c r="B153" s="194"/>
      <c r="C153" s="194"/>
      <c r="D153" s="194"/>
      <c r="E153" s="194"/>
      <c r="F153" s="194"/>
      <c r="G153" s="194"/>
      <c r="H153" s="194"/>
      <c r="I153" s="195"/>
      <c r="J153" s="195"/>
    </row>
    <row r="154" spans="1:10" ht="15" customHeight="1" x14ac:dyDescent="0.2">
      <c r="A154" s="194" t="s">
        <v>675</v>
      </c>
      <c r="B154" s="194"/>
      <c r="C154" s="194"/>
      <c r="D154" s="194"/>
      <c r="E154" s="194"/>
      <c r="F154" s="194"/>
      <c r="G154" s="194"/>
      <c r="H154" s="194"/>
      <c r="I154" s="195"/>
      <c r="J154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153:H153"/>
    <mergeCell ref="A154:H154"/>
  </mergeCells>
  <pageMargins left="0.2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zoomScaleNormal="100" workbookViewId="0">
      <selection activeCell="A225" sqref="A1:E225"/>
    </sheetView>
  </sheetViews>
  <sheetFormatPr baseColWidth="10" defaultColWidth="9.140625" defaultRowHeight="11.25" x14ac:dyDescent="0.2"/>
  <cols>
    <col min="1" max="1" width="8.28515625" style="20" customWidth="1"/>
    <col min="2" max="2" width="71.42578125" style="20" customWidth="1"/>
    <col min="3" max="4" width="13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3780239.5500000003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1275153.6200000001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2691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1166561.01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8888.57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97013.04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2034757.9100000001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237812.64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1698496.77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98448.5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215513.88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215513.88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254814.13999999998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74619.600000000006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704.18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29771.81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149718.54999999999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122924999.14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122924999.14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63109057.149999999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39335692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19426559.940000001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1053690.05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105741857.79000001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70283935.230000004</v>
      </c>
      <c r="D99" s="57">
        <f>C99/$C$98</f>
        <v>0.66467467754899556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41913514.259999998</v>
      </c>
      <c r="D100" s="57">
        <f t="shared" ref="D100:D163" si="0">C100/$C$98</f>
        <v>0.39637580742376322</v>
      </c>
      <c r="E100" s="56"/>
    </row>
    <row r="101" spans="1:5" x14ac:dyDescent="0.2">
      <c r="A101" s="54">
        <v>5111</v>
      </c>
      <c r="B101" s="51" t="s">
        <v>363</v>
      </c>
      <c r="C101" s="55">
        <v>28893050.420000002</v>
      </c>
      <c r="D101" s="57">
        <f t="shared" si="0"/>
        <v>0.27324137313135438</v>
      </c>
      <c r="E101" s="56"/>
    </row>
    <row r="102" spans="1:5" x14ac:dyDescent="0.2">
      <c r="A102" s="54">
        <v>5112</v>
      </c>
      <c r="B102" s="51" t="s">
        <v>364</v>
      </c>
      <c r="C102" s="55">
        <v>1925676.97</v>
      </c>
      <c r="D102" s="57">
        <f t="shared" si="0"/>
        <v>1.8211113462980134E-2</v>
      </c>
      <c r="E102" s="56"/>
    </row>
    <row r="103" spans="1:5" x14ac:dyDescent="0.2">
      <c r="A103" s="54">
        <v>5113</v>
      </c>
      <c r="B103" s="51" t="s">
        <v>365</v>
      </c>
      <c r="C103" s="55">
        <v>5581692.0599999996</v>
      </c>
      <c r="D103" s="57">
        <f t="shared" si="0"/>
        <v>5.2786022268353411E-2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5458731.7999999998</v>
      </c>
      <c r="D105" s="57">
        <f t="shared" si="0"/>
        <v>5.1623187960635884E-2</v>
      </c>
      <c r="E105" s="56"/>
    </row>
    <row r="106" spans="1:5" x14ac:dyDescent="0.2">
      <c r="A106" s="54">
        <v>5116</v>
      </c>
      <c r="B106" s="51" t="s">
        <v>368</v>
      </c>
      <c r="C106" s="55">
        <v>54363.01</v>
      </c>
      <c r="D106" s="57">
        <f t="shared" si="0"/>
        <v>5.1411060043945155E-4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9049242.0700000003</v>
      </c>
      <c r="D107" s="57">
        <f t="shared" si="0"/>
        <v>8.5578618147333002E-2</v>
      </c>
      <c r="E107" s="56"/>
    </row>
    <row r="108" spans="1:5" x14ac:dyDescent="0.2">
      <c r="A108" s="54">
        <v>5121</v>
      </c>
      <c r="B108" s="51" t="s">
        <v>370</v>
      </c>
      <c r="C108" s="55">
        <v>401211.91</v>
      </c>
      <c r="D108" s="57">
        <f t="shared" si="0"/>
        <v>3.79425819051519E-3</v>
      </c>
      <c r="E108" s="56"/>
    </row>
    <row r="109" spans="1:5" x14ac:dyDescent="0.2">
      <c r="A109" s="54">
        <v>5122</v>
      </c>
      <c r="B109" s="51" t="s">
        <v>371</v>
      </c>
      <c r="C109" s="55">
        <v>661319.71</v>
      </c>
      <c r="D109" s="57">
        <f t="shared" si="0"/>
        <v>6.2540958124015569E-3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373515.5</v>
      </c>
      <c r="D111" s="57">
        <f t="shared" si="0"/>
        <v>3.5323334373582693E-3</v>
      </c>
      <c r="E111" s="56"/>
    </row>
    <row r="112" spans="1:5" x14ac:dyDescent="0.2">
      <c r="A112" s="54">
        <v>5125</v>
      </c>
      <c r="B112" s="51" t="s">
        <v>374</v>
      </c>
      <c r="C112" s="55">
        <v>1995.28</v>
      </c>
      <c r="D112" s="57">
        <f t="shared" si="0"/>
        <v>1.8869348824592843E-5</v>
      </c>
      <c r="E112" s="56"/>
    </row>
    <row r="113" spans="1:5" x14ac:dyDescent="0.2">
      <c r="A113" s="54">
        <v>5126</v>
      </c>
      <c r="B113" s="51" t="s">
        <v>375</v>
      </c>
      <c r="C113" s="55">
        <v>7267066.8399999999</v>
      </c>
      <c r="D113" s="57">
        <f t="shared" si="0"/>
        <v>6.8724599622905863E-2</v>
      </c>
      <c r="E113" s="56"/>
    </row>
    <row r="114" spans="1:5" x14ac:dyDescent="0.2">
      <c r="A114" s="54">
        <v>5127</v>
      </c>
      <c r="B114" s="51" t="s">
        <v>376</v>
      </c>
      <c r="C114" s="55">
        <v>332457.82</v>
      </c>
      <c r="D114" s="57">
        <f t="shared" si="0"/>
        <v>3.1440512484682344E-3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11675.01</v>
      </c>
      <c r="D116" s="57">
        <f t="shared" si="0"/>
        <v>1.1041048685929277E-4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19321178.900000002</v>
      </c>
      <c r="D117" s="57">
        <f t="shared" si="0"/>
        <v>0.18272025197789937</v>
      </c>
      <c r="E117" s="56"/>
    </row>
    <row r="118" spans="1:5" x14ac:dyDescent="0.2">
      <c r="A118" s="54">
        <v>5131</v>
      </c>
      <c r="B118" s="51" t="s">
        <v>380</v>
      </c>
      <c r="C118" s="55">
        <v>2403501.4500000002</v>
      </c>
      <c r="D118" s="57">
        <f t="shared" si="0"/>
        <v>2.2729896185229487E-2</v>
      </c>
      <c r="E118" s="56"/>
    </row>
    <row r="119" spans="1:5" x14ac:dyDescent="0.2">
      <c r="A119" s="54">
        <v>5132</v>
      </c>
      <c r="B119" s="51" t="s">
        <v>381</v>
      </c>
      <c r="C119" s="55">
        <v>656200.73</v>
      </c>
      <c r="D119" s="57">
        <f t="shared" si="0"/>
        <v>6.2056856548065751E-3</v>
      </c>
      <c r="E119" s="56"/>
    </row>
    <row r="120" spans="1:5" x14ac:dyDescent="0.2">
      <c r="A120" s="54">
        <v>5133</v>
      </c>
      <c r="B120" s="51" t="s">
        <v>382</v>
      </c>
      <c r="C120" s="55">
        <v>762500.82</v>
      </c>
      <c r="D120" s="57">
        <f t="shared" si="0"/>
        <v>7.2109648528617919E-3</v>
      </c>
      <c r="E120" s="56"/>
    </row>
    <row r="121" spans="1:5" x14ac:dyDescent="0.2">
      <c r="A121" s="54">
        <v>5134</v>
      </c>
      <c r="B121" s="51" t="s">
        <v>383</v>
      </c>
      <c r="C121" s="55">
        <v>285957.02</v>
      </c>
      <c r="D121" s="57">
        <f t="shared" si="0"/>
        <v>2.704293512299563E-3</v>
      </c>
      <c r="E121" s="56"/>
    </row>
    <row r="122" spans="1:5" x14ac:dyDescent="0.2">
      <c r="A122" s="54">
        <v>5135</v>
      </c>
      <c r="B122" s="51" t="s">
        <v>384</v>
      </c>
      <c r="C122" s="55">
        <v>2394034.13</v>
      </c>
      <c r="D122" s="57">
        <f t="shared" si="0"/>
        <v>2.2640363807059981E-2</v>
      </c>
      <c r="E122" s="56"/>
    </row>
    <row r="123" spans="1:5" x14ac:dyDescent="0.2">
      <c r="A123" s="54">
        <v>5136</v>
      </c>
      <c r="B123" s="51" t="s">
        <v>385</v>
      </c>
      <c r="C123" s="55">
        <v>164724.04999999999</v>
      </c>
      <c r="D123" s="57">
        <f t="shared" si="0"/>
        <v>1.5577941738751815E-3</v>
      </c>
      <c r="E123" s="56"/>
    </row>
    <row r="124" spans="1:5" x14ac:dyDescent="0.2">
      <c r="A124" s="54">
        <v>5137</v>
      </c>
      <c r="B124" s="51" t="s">
        <v>386</v>
      </c>
      <c r="C124" s="55">
        <v>819857.82</v>
      </c>
      <c r="D124" s="57">
        <f t="shared" si="0"/>
        <v>7.7533895955205524E-3</v>
      </c>
      <c r="E124" s="56"/>
    </row>
    <row r="125" spans="1:5" x14ac:dyDescent="0.2">
      <c r="A125" s="54">
        <v>5138</v>
      </c>
      <c r="B125" s="51" t="s">
        <v>387</v>
      </c>
      <c r="C125" s="55">
        <v>11069442.880000001</v>
      </c>
      <c r="D125" s="57">
        <f t="shared" si="0"/>
        <v>0.1046836428955463</v>
      </c>
      <c r="E125" s="56"/>
    </row>
    <row r="126" spans="1:5" x14ac:dyDescent="0.2">
      <c r="A126" s="54">
        <v>5139</v>
      </c>
      <c r="B126" s="51" t="s">
        <v>388</v>
      </c>
      <c r="C126" s="55">
        <v>764960</v>
      </c>
      <c r="D126" s="57">
        <f t="shared" si="0"/>
        <v>7.2342213006999214E-3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23608201.300000001</v>
      </c>
      <c r="D127" s="57">
        <f t="shared" si="0"/>
        <v>0.22326259244362004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6130000</v>
      </c>
      <c r="D131" s="57">
        <f t="shared" si="0"/>
        <v>5.797136657248813E-2</v>
      </c>
      <c r="E131" s="56"/>
    </row>
    <row r="132" spans="1:5" x14ac:dyDescent="0.2">
      <c r="A132" s="54">
        <v>5221</v>
      </c>
      <c r="B132" s="51" t="s">
        <v>394</v>
      </c>
      <c r="C132" s="55">
        <v>6130000</v>
      </c>
      <c r="D132" s="57">
        <f t="shared" si="0"/>
        <v>5.797136657248813E-2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3285775.33</v>
      </c>
      <c r="D134" s="57">
        <f t="shared" si="0"/>
        <v>3.1073554017988281E-2</v>
      </c>
      <c r="E134" s="56"/>
    </row>
    <row r="135" spans="1:5" x14ac:dyDescent="0.2">
      <c r="A135" s="54">
        <v>5231</v>
      </c>
      <c r="B135" s="51" t="s">
        <v>396</v>
      </c>
      <c r="C135" s="55">
        <v>3285775.33</v>
      </c>
      <c r="D135" s="57">
        <f t="shared" si="0"/>
        <v>3.1073554017988281E-2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14192425.970000001</v>
      </c>
      <c r="D137" s="57">
        <f t="shared" si="0"/>
        <v>0.13421767185314362</v>
      </c>
      <c r="E137" s="56"/>
    </row>
    <row r="138" spans="1:5" x14ac:dyDescent="0.2">
      <c r="A138" s="54">
        <v>5241</v>
      </c>
      <c r="B138" s="51" t="s">
        <v>398</v>
      </c>
      <c r="C138" s="55">
        <v>14192425.970000001</v>
      </c>
      <c r="D138" s="57">
        <f t="shared" si="0"/>
        <v>0.13421767185314362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4232965.42</v>
      </c>
      <c r="D160" s="57">
        <f t="shared" si="0"/>
        <v>4.0031123988823192E-2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4232965.42</v>
      </c>
      <c r="D167" s="57">
        <f t="shared" si="1"/>
        <v>4.0031123988823192E-2</v>
      </c>
      <c r="E167" s="56"/>
    </row>
    <row r="168" spans="1:5" x14ac:dyDescent="0.2">
      <c r="A168" s="54">
        <v>5331</v>
      </c>
      <c r="B168" s="51" t="s">
        <v>424</v>
      </c>
      <c r="C168" s="55">
        <v>4232965.42</v>
      </c>
      <c r="D168" s="57">
        <f t="shared" si="1"/>
        <v>4.0031123988823192E-2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25480</v>
      </c>
      <c r="D170" s="57">
        <f t="shared" si="1"/>
        <v>2.4096417948890663E-4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25480</v>
      </c>
      <c r="D171" s="57">
        <f t="shared" si="1"/>
        <v>2.4096417948890663E-4</v>
      </c>
      <c r="E171" s="56"/>
    </row>
    <row r="172" spans="1:5" x14ac:dyDescent="0.2">
      <c r="A172" s="54">
        <v>5411</v>
      </c>
      <c r="B172" s="51" t="s">
        <v>428</v>
      </c>
      <c r="C172" s="55">
        <v>25480</v>
      </c>
      <c r="D172" s="57">
        <f t="shared" si="1"/>
        <v>2.4096417948890663E-4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670079.14</v>
      </c>
      <c r="D185" s="57">
        <f t="shared" si="1"/>
        <v>6.3369336798560511E-3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670079.14</v>
      </c>
      <c r="D186" s="57">
        <f t="shared" si="1"/>
        <v>6.3369336798560511E-3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32375.38</v>
      </c>
      <c r="D189" s="57">
        <f t="shared" si="1"/>
        <v>3.0617373929911924E-4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605256.92000000004</v>
      </c>
      <c r="D191" s="57">
        <f t="shared" si="1"/>
        <v>5.7239104045440662E-3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32446.84</v>
      </c>
      <c r="D193" s="57">
        <f t="shared" si="1"/>
        <v>3.0684953601286635E-4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10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10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10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10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10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10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10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10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10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10" x14ac:dyDescent="0.2">
      <c r="A218" s="54">
        <v>5600</v>
      </c>
      <c r="B218" s="51" t="s">
        <v>79</v>
      </c>
      <c r="C218" s="55">
        <f>C219</f>
        <v>6921196.7000000002</v>
      </c>
      <c r="D218" s="57">
        <f t="shared" si="1"/>
        <v>6.5453708159216181E-2</v>
      </c>
      <c r="E218" s="56"/>
    </row>
    <row r="219" spans="1:10" x14ac:dyDescent="0.2">
      <c r="A219" s="54">
        <v>5610</v>
      </c>
      <c r="B219" s="51" t="s">
        <v>467</v>
      </c>
      <c r="C219" s="55">
        <f>C220</f>
        <v>6921196.7000000002</v>
      </c>
      <c r="D219" s="57">
        <f t="shared" si="1"/>
        <v>6.5453708159216181E-2</v>
      </c>
      <c r="E219" s="56"/>
    </row>
    <row r="220" spans="1:10" x14ac:dyDescent="0.2">
      <c r="A220" s="54">
        <v>5611</v>
      </c>
      <c r="B220" s="51" t="s">
        <v>468</v>
      </c>
      <c r="C220" s="55">
        <v>6921196.7000000002</v>
      </c>
      <c r="D220" s="57">
        <f t="shared" si="1"/>
        <v>6.5453708159216181E-2</v>
      </c>
      <c r="E220" s="56"/>
    </row>
    <row r="222" spans="1:10" x14ac:dyDescent="0.2">
      <c r="B222" s="20" t="s">
        <v>637</v>
      </c>
    </row>
    <row r="224" spans="1:10" ht="15" customHeight="1" x14ac:dyDescent="0.2">
      <c r="A224" s="194" t="s">
        <v>674</v>
      </c>
      <c r="B224" s="194"/>
      <c r="C224" s="194"/>
      <c r="D224" s="194"/>
      <c r="E224" s="194"/>
      <c r="F224" s="195"/>
      <c r="G224" s="195"/>
      <c r="H224" s="195"/>
      <c r="I224" s="195"/>
      <c r="J224" s="195"/>
    </row>
    <row r="225" spans="1:10" ht="15" customHeight="1" x14ac:dyDescent="0.2">
      <c r="A225" s="194" t="s">
        <v>675</v>
      </c>
      <c r="B225" s="194"/>
      <c r="C225" s="194"/>
      <c r="D225" s="194"/>
      <c r="E225" s="194"/>
      <c r="F225" s="195"/>
      <c r="G225" s="195"/>
      <c r="H225" s="195"/>
      <c r="I225" s="195"/>
      <c r="J225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224:E224"/>
    <mergeCell ref="A225:E225"/>
  </mergeCells>
  <pageMargins left="0.27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33" sqref="A1:F3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18583052.469999999</v>
      </c>
    </row>
    <row r="9" spans="1:5" x14ac:dyDescent="0.2">
      <c r="A9" s="33">
        <v>3120</v>
      </c>
      <c r="B9" s="29" t="s">
        <v>469</v>
      </c>
      <c r="C9" s="34">
        <v>121036.11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20963380.899999999</v>
      </c>
    </row>
    <row r="15" spans="1:5" x14ac:dyDescent="0.2">
      <c r="A15" s="33">
        <v>3220</v>
      </c>
      <c r="B15" s="29" t="s">
        <v>473</v>
      </c>
      <c r="C15" s="34">
        <v>355589884.38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10" x14ac:dyDescent="0.2">
      <c r="A17" s="33">
        <v>3231</v>
      </c>
      <c r="B17" s="29" t="s">
        <v>475</v>
      </c>
      <c r="C17" s="34">
        <v>0</v>
      </c>
    </row>
    <row r="18" spans="1:10" x14ac:dyDescent="0.2">
      <c r="A18" s="33">
        <v>3232</v>
      </c>
      <c r="B18" s="29" t="s">
        <v>476</v>
      </c>
      <c r="C18" s="34">
        <v>0</v>
      </c>
    </row>
    <row r="19" spans="1:10" x14ac:dyDescent="0.2">
      <c r="A19" s="33">
        <v>3233</v>
      </c>
      <c r="B19" s="29" t="s">
        <v>477</v>
      </c>
      <c r="C19" s="34">
        <v>0</v>
      </c>
    </row>
    <row r="20" spans="1:10" x14ac:dyDescent="0.2">
      <c r="A20" s="33">
        <v>3239</v>
      </c>
      <c r="B20" s="29" t="s">
        <v>478</v>
      </c>
      <c r="C20" s="34">
        <v>0</v>
      </c>
    </row>
    <row r="21" spans="1:10" x14ac:dyDescent="0.2">
      <c r="A21" s="33">
        <v>3240</v>
      </c>
      <c r="B21" s="29" t="s">
        <v>479</v>
      </c>
      <c r="C21" s="34">
        <f>SUM(C22:C24)</f>
        <v>0</v>
      </c>
    </row>
    <row r="22" spans="1:10" x14ac:dyDescent="0.2">
      <c r="A22" s="33">
        <v>3241</v>
      </c>
      <c r="B22" s="29" t="s">
        <v>480</v>
      </c>
      <c r="C22" s="34">
        <v>0</v>
      </c>
    </row>
    <row r="23" spans="1:10" x14ac:dyDescent="0.2">
      <c r="A23" s="33">
        <v>3242</v>
      </c>
      <c r="B23" s="29" t="s">
        <v>481</v>
      </c>
      <c r="C23" s="34">
        <v>0</v>
      </c>
    </row>
    <row r="24" spans="1:10" x14ac:dyDescent="0.2">
      <c r="A24" s="33">
        <v>3243</v>
      </c>
      <c r="B24" s="29" t="s">
        <v>482</v>
      </c>
      <c r="C24" s="34">
        <v>0</v>
      </c>
    </row>
    <row r="25" spans="1:10" x14ac:dyDescent="0.2">
      <c r="A25" s="33">
        <v>3250</v>
      </c>
      <c r="B25" s="29" t="s">
        <v>483</v>
      </c>
      <c r="C25" s="34">
        <f>SUM(C26:C27)</f>
        <v>0</v>
      </c>
    </row>
    <row r="26" spans="1:10" x14ac:dyDescent="0.2">
      <c r="A26" s="33">
        <v>3251</v>
      </c>
      <c r="B26" s="29" t="s">
        <v>484</v>
      </c>
      <c r="C26" s="34">
        <v>0</v>
      </c>
    </row>
    <row r="27" spans="1:10" x14ac:dyDescent="0.2">
      <c r="A27" s="33">
        <v>3252</v>
      </c>
      <c r="B27" s="29" t="s">
        <v>485</v>
      </c>
      <c r="C27" s="34">
        <v>0</v>
      </c>
    </row>
    <row r="29" spans="1:10" x14ac:dyDescent="0.2">
      <c r="B29" s="29" t="s">
        <v>637</v>
      </c>
    </row>
    <row r="32" spans="1:10" s="130" customFormat="1" ht="15" customHeight="1" x14ac:dyDescent="0.2">
      <c r="A32" s="194" t="s">
        <v>674</v>
      </c>
      <c r="B32" s="194"/>
      <c r="C32" s="194"/>
      <c r="D32" s="194"/>
      <c r="E32" s="194"/>
      <c r="F32" s="194"/>
      <c r="G32" s="195"/>
      <c r="H32" s="195"/>
      <c r="I32" s="195"/>
      <c r="J32" s="195"/>
    </row>
    <row r="33" spans="1:10" ht="15" customHeight="1" x14ac:dyDescent="0.2">
      <c r="A33" s="194" t="s">
        <v>675</v>
      </c>
      <c r="B33" s="194"/>
      <c r="C33" s="194"/>
      <c r="D33" s="194"/>
      <c r="E33" s="194"/>
      <c r="F33" s="195"/>
      <c r="G33" s="195"/>
      <c r="H33" s="195"/>
      <c r="I33" s="195"/>
      <c r="J33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2:F32"/>
    <mergeCell ref="A33:E3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activeCell="E126" sqref="A1:E126"/>
    </sheetView>
  </sheetViews>
  <sheetFormatPr baseColWidth="10" defaultColWidth="9.140625" defaultRowHeight="11.25" x14ac:dyDescent="0.2"/>
  <cols>
    <col min="1" max="1" width="8.42578125" style="29" customWidth="1"/>
    <col min="2" max="2" width="46.28515625" style="29" customWidth="1"/>
    <col min="3" max="3" width="11.28515625" style="29" customWidth="1"/>
    <col min="4" max="4" width="13.85546875" style="29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27212700.23</v>
      </c>
      <c r="D9" s="34">
        <v>17034592.41</v>
      </c>
    </row>
    <row r="10" spans="1:5" x14ac:dyDescent="0.2">
      <c r="A10" s="33">
        <v>1113</v>
      </c>
      <c r="B10" s="29" t="s">
        <v>488</v>
      </c>
      <c r="C10" s="34">
        <v>176753.5</v>
      </c>
      <c r="D10" s="34">
        <v>224293.79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13459.1</v>
      </c>
      <c r="D12" s="34">
        <v>395365.57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27402912.830000002</v>
      </c>
      <c r="D15" s="135">
        <f>SUM(D8:D14)</f>
        <v>17654251.77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9493657.0899999999</v>
      </c>
      <c r="D20" s="135">
        <f>SUM(D21:D27)</f>
        <v>7897302.6399999997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9493657.0899999999</v>
      </c>
      <c r="D25" s="132">
        <v>7897302.6399999997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277330.89</v>
      </c>
      <c r="D28" s="135">
        <f>SUM(D29:D36)</f>
        <v>277330.89</v>
      </c>
      <c r="E28" s="130"/>
    </row>
    <row r="29" spans="1:5" x14ac:dyDescent="0.2">
      <c r="A29" s="33">
        <v>1241</v>
      </c>
      <c r="B29" s="29" t="s">
        <v>239</v>
      </c>
      <c r="C29" s="34">
        <v>196657.69</v>
      </c>
      <c r="D29" s="132">
        <v>196657.69</v>
      </c>
      <c r="E29" s="130"/>
    </row>
    <row r="30" spans="1:5" x14ac:dyDescent="0.2">
      <c r="A30" s="33">
        <v>1242</v>
      </c>
      <c r="B30" s="29" t="s">
        <v>240</v>
      </c>
      <c r="C30" s="34">
        <v>80673.2</v>
      </c>
      <c r="D30" s="132">
        <v>80673.2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9770987.9800000004</v>
      </c>
      <c r="D43" s="135">
        <f>D20+D28+D37</f>
        <v>8174633.5299999993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20963380.899999999</v>
      </c>
      <c r="D47" s="135">
        <v>27430316.870000001</v>
      </c>
    </row>
    <row r="48" spans="1:5" x14ac:dyDescent="0.2">
      <c r="A48" s="131"/>
      <c r="B48" s="136" t="s">
        <v>629</v>
      </c>
      <c r="C48" s="135">
        <f>C51+C63+C95+C98+C49</f>
        <v>14190605.85</v>
      </c>
      <c r="D48" s="135">
        <f>D51+D63+D95+D98+D49</f>
        <v>198797.41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25480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25480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25480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670079.14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670079.14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32375.38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605256.92000000004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32446.84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6921196.7000000002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6921196.7000000002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6921196.7000000002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6573850.0099999998</v>
      </c>
      <c r="D98" s="135">
        <f>SUM(D99:D103)</f>
        <v>198797.41</v>
      </c>
    </row>
    <row r="99" spans="1:4" x14ac:dyDescent="0.2">
      <c r="A99" s="131">
        <v>2111</v>
      </c>
      <c r="B99" s="130" t="s">
        <v>643</v>
      </c>
      <c r="C99" s="132">
        <v>6061597.1299999999</v>
      </c>
      <c r="D99" s="132">
        <v>35000</v>
      </c>
    </row>
    <row r="100" spans="1:4" x14ac:dyDescent="0.2">
      <c r="A100" s="131">
        <v>2112</v>
      </c>
      <c r="B100" s="130" t="s">
        <v>644</v>
      </c>
      <c r="C100" s="132">
        <v>36522.6</v>
      </c>
      <c r="D100" s="132">
        <v>36522.6</v>
      </c>
    </row>
    <row r="101" spans="1:4" x14ac:dyDescent="0.2">
      <c r="A101" s="131">
        <v>2112</v>
      </c>
      <c r="B101" s="130" t="s">
        <v>645</v>
      </c>
      <c r="C101" s="132">
        <v>475730.28</v>
      </c>
      <c r="D101" s="132">
        <v>127274.81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35153986.75</v>
      </c>
      <c r="D126" s="135">
        <f>D47+D48+D104-D110-D113</f>
        <v>27629114.280000001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8999999999999998" right="0.37" top="0.75" bottom="0.75" header="0.3" footer="0.3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2023-02-27T21:41:14Z</cp:lastPrinted>
  <dcterms:created xsi:type="dcterms:W3CDTF">2012-12-11T20:36:24Z</dcterms:created>
  <dcterms:modified xsi:type="dcterms:W3CDTF">2023-02-27T21:41:23Z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