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3ER TRIMESTRE 2022\"/>
    </mc:Choice>
  </mc:AlternateContent>
  <bookViews>
    <workbookView xWindow="0" yWindow="0" windowWidth="23040" windowHeight="9525" tabRatio="863" activeTab="10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114" i="62" l="1"/>
  <c r="D114" i="62"/>
  <c r="D111" i="62"/>
  <c r="C111" i="62"/>
  <c r="C110" i="62" s="1"/>
  <c r="D110" i="62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63" i="62" l="1"/>
  <c r="C48" i="62" s="1"/>
  <c r="C126" i="62" s="1"/>
  <c r="C98" i="60"/>
  <c r="C58" i="60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39" i="64" s="1"/>
  <c r="C15" i="63"/>
  <c r="C7" i="63"/>
  <c r="C20" i="63" s="1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5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<sst xmlns="http://schemas.openxmlformats.org/spreadsheetml/2006/main" count="951" uniqueCount="674">
  <si>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</si>
  <si>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</si>
  <si>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</si>
  <si>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</si>
  <si>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</si>
  <si>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</si>
  <si>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</si>
  <si>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</si>
  <si>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</si>
  <si>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</si>
  <si>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</si>
  <si>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</si>
  <si>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</si>
  <si>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</si>
  <si>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</si>
  <si>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</si>
  <si>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</si>
  <si>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</si>
  <si>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</si>
  <si>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</si>
  <si>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</si>
  <si>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</si>
  <si>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</si>
  <si>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</si>
  <si>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</si>
  <si>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</si>
  <si>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</si>
  <si>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</si>
  <si>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</si>
  <si>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</si>
  <si>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</si>
  <si>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</si>
  <si>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</si>
  <si>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</si>
  <si>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</si>
  <si>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</si>
  <si>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</si>
  <si>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</si>
  <si>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</si>
  <si>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</si>
  <si>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</si>
  <si>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</si>
  <si>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</si>
  <si>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</si>
  <si>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</si>
  <si>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</si>
  <si>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</si>
  <si>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</si>
  <si>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</si>
  <si>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</si>
  <si>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</si>
  <si>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</si>
  <si>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</si>
  <si>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</si>
  <si>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</si>
  <si>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</si>
  <si>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</si>
  <si>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</si>
  <si>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</si>
  <si>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</si>
  <si>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</si>
  <si>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</si>
  <si>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</si>
  <si>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</si>
  <si>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</si>
  <si>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</si>
  <si>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</si>
  <si>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</si>
  <si>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</si>
  <si>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</si>
  <si>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</si>
  <si>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</si>
  <si>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</si>
  <si>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</si>
  <si>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</si>
  <si>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</si>
  <si>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</si>
  <si>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</si>
  <si>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</si>
  <si>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</si>
  <si>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</si>
  <si>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</si>
  <si>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</si>
  <si>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</si>
  <si>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</si>
  <si>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</si>
  <si>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</si>
  <si>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</si>
  <si>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</si>
  <si>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</si>
  <si>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</si>
  <si>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</si>
  <si>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</si>
  <si>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</si>
  <si>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</si>
  <si>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</si>
  <si>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</si>
  <si>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</si>
  <si>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</si>
  <si>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</si>
  <si>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</si>
  <si>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</si>
  <si>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</si>
  <si>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</si>
  <si>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</si>
  <si>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</si>
  <si>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</si>
  <si>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</si>
  <si>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</si>
  <si>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</si>
  <si>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</si>
  <si>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</si>
  <si>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</si>
  <si>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</si>
  <si>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</si>
  <si>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</si>
  <si>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</si>
  <si>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</si>
  <si>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</si>
  <si>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</si>
  <si>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</si>
  <si>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</si>
  <si>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</si>
  <si>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</si>
  <si>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</si>
  <si>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</si>
  <si>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</si>
  <si>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</si>
  <si>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</si>
  <si>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</si>
  <si>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</si>
  <si>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</si>
  <si>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</si>
  <si>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</si>
  <si>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</si>
  <si>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</si>
  <si>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</si>
  <si>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</si>
  <si>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</si>
  <si>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</si>
  <si>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</si>
  <si>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</si>
  <si>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</si>
  <si>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</si>
  <si>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</si>
  <si>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</si>
  <si>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</si>
  <si>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</si>
  <si>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</si>
  <si>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</si>
  <si>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</si>
  <si>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</si>
  <si>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</si>
  <si>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</si>
  <si>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</si>
  <si>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</si>
  <si>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</si>
  <si>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</si>
  <si>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</si>
  <si>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</si>
  <si>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</si>
  <si>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</si>
  <si>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</si>
  <si>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</si>
  <si>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</si>
  <si>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</si>
  <si>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</si>
  <si>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</si>
  <si>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</si>
  <si>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</si>
  <si>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</si>
  <si>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</si>
  <si>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</si>
  <si>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</si>
  <si>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</si>
  <si>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</si>
  <si>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</si>
  <si>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</si>
  <si>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</si>
  <si>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</si>
  <si>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</si>
  <si>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</si>
  <si>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</si>
  <si>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</si>
  <si>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</si>
  <si>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</si>
  <si>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</si>
  <si>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</si>
  <si>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</si>
  <si>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</si>
  <si>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</si>
  <si>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</si>
  <si>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</si>
  <si>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</si>
  <si>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</si>
  <si>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</si>
  <si>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</si>
  <si>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</si>
  <si>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</si>
  <si>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</si>
  <si>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</si>
  <si>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</si>
  <si>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</si>
  <si>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</si>
  <si>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</si>
  <si>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</si>
  <si>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</si>
  <si>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</si>
  <si>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</si>
  <si>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</si>
  <si>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</si>
  <si>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</si>
  <si>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</si>
  <si>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</si>
  <si>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</si>
  <si>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</si>
  <si>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</si>
  <si>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</si>
  <si>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</si>
  <si>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</si>
  <si>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</si>
  <si>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</si>
  <si>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</si>
  <si>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</si>
  <si>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</si>
  <si>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</si>
  <si>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</si>
  <si>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</si>
  <si>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</si>
  <si>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</si>
  <si>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</si>
  <si>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</si>
  <si>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</si>
  <si>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</si>
  <si>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</si>
  <si>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</si>
  <si>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</si>
  <si>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</si>
  <si>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</si>
  <si>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</si>
  <si>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</si>
  <si>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</si>
  <si>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</si>
  <si>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</si>
  <si>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</si>
  <si>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</si>
  <si>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</si>
  <si>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</si>
  <si>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</si>
  <si>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</si>
  <si>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</si>
  <si>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</si>
  <si>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</si>
  <si>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</si>
  <si>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</si>
  <si>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</si>
  <si>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</si>
  <si>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</si>
  <si>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</si>
  <si>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</si>
  <si>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</si>
  <si>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</si>
  <si>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</si>
  <si>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</si>
  <si>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</si>
  <si>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</si>
  <si>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</si>
  <si>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</si>
  <si>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</si>
  <si>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</si>
  <si>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</si>
  <si>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</si>
  <si>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</si>
  <si>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</si>
  <si>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</si>
  <si>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</si>
  <si>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</si>
  <si>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</si>
  <si>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</si>
  <si>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</si>
  <si>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</si>
  <si>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</si>
  <si>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</si>
  <si>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</si>
  <si>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</si>
  <si>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</si>
  <si>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</si>
  <si>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</si>
  <si>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</si>
  <si>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</si>
  <si>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</si>
  <si>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</si>
  <si>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</si>
  <si>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</si>
  <si>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</si>
  <si>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</si>
  <si>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</si>
  <si>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</si>
  <si>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</si>
  <si>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</si>
  <si>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</si>
  <si>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</si>
  <si>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</si>
  <si>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</si>
  <si>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</si>
  <si>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</si>
  <si>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</si>
  <si>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</si>
  <si>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</si>
  <si>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</si>
  <si>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</si>
  <si>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</si>
  <si>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</si>
  <si>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</si>
  <si>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</si>
  <si>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</si>
  <si>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</si>
  <si>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</si>
  <si>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</si>
  <si>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</si>
  <si>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</si>
  <si>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</si>
  <si>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</si>
  <si>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</si>
  <si>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</si>
  <si>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</si>
  <si>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</si>
  <si>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</si>
  <si>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</si>
  <si>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</si>
  <si>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</si>
  <si>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</si>
  <si>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</si>
  <si>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</si>
  <si>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</si>
  <si>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</si>
  <si>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</si>
  <si>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</si>
  <si>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</si>
  <si>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</si>
  <si>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</si>
  <si>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</si>
  <si>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</si>
  <si>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</si>
  <si>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</si>
  <si>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</si>
  <si>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</si>
  <si>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</si>
  <si>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</si>
  <si>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</si>
  <si>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</si>
  <si>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</si>
  <si>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</si>
  <si>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</si>
  <si>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</si>
  <si>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</si>
  <si>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</si>
  <si>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</si>
  <si>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</si>
  <si>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</si>
  <si>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</si>
  <si>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</si>
  <si>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</si>
  <si>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</si>
  <si>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</si>
  <si>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</si>
  <si>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</si>
  <si>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</si>
  <si>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</si>
  <si>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</si>
  <si>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</si>
  <si>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</si>
  <si>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</si>
  <si>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</si>
  <si>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</si>
  <si>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</si>
  <si>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</si>
  <si>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</si>
  <si>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</si>
  <si>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</si>
  <si>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</si>
  <si>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</si>
  <si>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</si>
  <si>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</si>
  <si>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</si>
  <si>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</si>
  <si>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</si>
  <si>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</si>
  <si>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</si>
  <si>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</si>
  <si>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</si>
  <si>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</si>
  <si>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</si>
  <si>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</si>
  <si>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</si>
  <si>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</si>
  <si>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</si>
  <si>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</si>
  <si>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</si>
  <si>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</si>
  <si>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</si>
  <si>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</si>
  <si>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</si>
  <si>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</si>
  <si>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</si>
  <si>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</si>
  <si>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</si>
  <si>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</si>
  <si>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</si>
  <si>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</si>
  <si>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</si>
  <si>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</si>
  <si>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</si>
  <si>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</si>
  <si>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</si>
  <si>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</si>
  <si>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</si>
  <si>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</si>
  <si>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</si>
  <si>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</si>
  <si>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</si>
  <si>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</si>
  <si>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</si>
  <si>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</si>
  <si>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</si>
  <si>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</si>
  <si>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</si>
  <si>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</si>
  <si>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</si>
  <si>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</si>
  <si>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</si>
  <si>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</si>
  <si>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</si>
  <si>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</si>
  <si>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</si>
  <si>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</si>
  <si>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</si>
  <si>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</si>
  <si>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</si>
  <si>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</si>
  <si>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</si>
  <si>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</si>
  <si>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</si>
  <si>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</si>
  <si>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</si>
  <si>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</si>
  <si>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</si>
  <si>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</si>
  <si>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</si>
  <si>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</si>
  <si>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</si>
  <si>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</si>
  <si>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</si>
  <si>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</si>
  <si>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</si>
  <si>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</si>
  <si>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</si>
  <si>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</si>
  <si>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</si>
  <si>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</si>
  <si>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</si>
  <si>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</si>
  <si>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</si>
  <si>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</si>
  <si>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</si>
  <si>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</si>
  <si>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</si>
  <si>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</si>
  <si>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</si>
  <si>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</si>
  <si>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</si>
  <si>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</si>
  <si>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</si>
  <si>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</si>
  <si>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</si>
  <si>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</si>
  <si>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</si>
  <si>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</si>
  <si>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</si>
  <si>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</si>
  <si>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</si>
  <si>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</si>
  <si>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</si>
  <si>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</si>
  <si>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</si>
  <si>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</si>
  <si>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</si>
  <si>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</si>
  <si>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</si>
  <si>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</si>
  <si>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</si>
  <si>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</si>
  <si>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</si>
  <si>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</si>
  <si>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</si>
  <si>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</si>
  <si>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</si>
  <si>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</si>
  <si>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</si>
  <si>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</si>
  <si>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</si>
  <si>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</si>
  <si>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</si>
  <si>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</si>
  <si>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</si>
  <si>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</si>
  <si>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</si>
  <si>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</si>
  <si>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</si>
  <si>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</si>
  <si>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</si>
  <si>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</si>
  <si>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</si>
  <si>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</si>
  <si>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</si>
  <si>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</si>
  <si>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</si>
  <si>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</si>
  <si>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</si>
  <si>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</si>
  <si>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</si>
  <si>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</si>
  <si>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</si>
  <si>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</si>
  <si>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</si>
  <si>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</si>
  <si>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</si>
  <si>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</si>
  <si>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</si>
  <si>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</si>
  <si>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</si>
  <si>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</si>
  <si>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</si>
  <si>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</si>
  <si>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</si>
  <si>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</si>
  <si>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</si>
  <si>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</si>
  <si>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</si>
  <si>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</si>
  <si>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</si>
  <si>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</si>
  <si>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</si>
  <si>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</si>
  <si>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</si>
  <si>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</si>
  <si>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</si>
  <si>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</si>
  <si>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</si>
  <si>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</si>
  <si>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</si>
  <si>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</si>
  <si>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</si>
  <si>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</si>
  <si>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</si>
  <si>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</si>
  <si>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</si>
  <si>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</si>
  <si>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</si>
  <si>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</si>
  <si>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</si>
  <si>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</si>
  <si>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</si>
  <si>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</si>
  <si>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</si>
  <si>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</si>
  <si>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</si>
  <si>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</si>
  <si>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</si>
  <si>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</si>
  <si>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</si>
  <si>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</si>
  <si>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</si>
  <si>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</si>
  <si>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</si>
  <si>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</si>
  <si>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</si>
  <si>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</si>
  <si>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</si>
  <si>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</si>
  <si>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</si>
  <si>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</si>
  <si>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</si>
  <si>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</si>
  <si>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</si>
  <si>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</si>
  <si>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</si>
  <si>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</si>
  <si>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</si>
  <si>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</si>
  <si>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</si>
  <si>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</si>
  <si>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</si>
  <si>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</si>
  <si>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</si>
  <si>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</si>
  <si>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</si>
  <si>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</si>
  <si>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</si>
  <si>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</si>
  <si>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</si>
  <si>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</si>
  <si>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</si>
  <si>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</si>
  <si>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</si>
  <si>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</si>
  <si>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</si>
  <si>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</si>
  <si>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</si>
  <si>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</si>
  <si>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</si>
  <si>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</si>
  <si>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</si>
  <si>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</si>
  <si>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</si>
  <si>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</si>
  <si>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</si>
  <si>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</si>
  <si>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</si>
  <si>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</si>
  <si>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</si>
  <si>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</si>
  <si>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</si>
  <si>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</si>
  <si>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</si>
  <si>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</si>
  <si>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</si>
  <si>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</si>
  <si>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</si>
  <si>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</si>
  <si>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</si>
  <si>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</si>
  <si>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</si>
  <si>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</si>
  <si>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</si>
  <si>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</si>
  <si>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</si>
  <si>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</si>
  <si>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</si>
  <si>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</si>
  <si>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</si>
  <si>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</si>
  <si>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</si>
  <si>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</si>
  <si>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</si>
  <si>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</si>
  <si>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</si>
  <si>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</si>
  <si>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</si>
  <si>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</si>
  <si>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</si>
  <si>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</si>
  <si>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</si>
  <si>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</si>
  <si>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</si>
  <si>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</si>
  <si>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</si>
  <si>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</si>
  <si>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</si>
  <si>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</si>
  <si>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</si>
  <si>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</si>
  <si>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</si>
  <si>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</si>
  <si>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</si>
  <si>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</si>
  <si>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</si>
  <si>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</si>
  <si>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</si>
  <si>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</si>
  <si>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</si>
  <si>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</si>
  <si>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Sistema para el Desarrollo Integral de la Familia del Municipio de Tierra Blanca, Gto.</t>
  </si>
  <si>
    <t>Correspondiente del 1 de Enero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</si>
</sst>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[$€-2]* #,##0.00_-;\-[$€-2]* #,##0.00_-;_-[$€-2]* &quot;-&quot;??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8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</cellStyleXfs>
  <cellXfs count="196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3" fontId="2" fillId="0" borderId="0" xfId="33" applyNumberFormat="1" applyFont="1" applyFill="1" applyBorder="1" applyAlignment="1" applyProtection="1">
      <alignment horizontal="right" vertical="top"/>
      <protection locked="0"/>
    </xf>
    <xf numFmtId="3" fontId="8" fillId="0" borderId="0" xfId="10" applyNumberFormat="1" applyFont="1" applyBorder="1"/>
  </cellXfs>
  <cellStyles count="34">
    <cellStyle name="Euro" xfId="21"/>
    <cellStyle name="Hipervínculo" xfId="11" builtinId="8"/>
    <cellStyle name="Millares" xfId="18" builtinId="3"/>
    <cellStyle name="Millares 2" xfId="1"/>
    <cellStyle name="Millares 2 2" xfId="15"/>
    <cellStyle name="Millares 2 2 2" xfId="23"/>
    <cellStyle name="Millares 2 3" xfId="16"/>
    <cellStyle name="Millares 2 3 2" xfId="24"/>
    <cellStyle name="Millares 2 4" xfId="33"/>
    <cellStyle name="Millares 2 5" xfId="22"/>
    <cellStyle name="Millares 3" xfId="19"/>
    <cellStyle name="Millares 3 2" xfId="25"/>
    <cellStyle name="Millares 4" xfId="17"/>
    <cellStyle name="Moneda 2" xfId="26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4 2" xfId="28"/>
    <cellStyle name="Normal 4 3" xfId="27"/>
    <cellStyle name="Normal 5" xfId="5"/>
    <cellStyle name="Normal 5 2" xfId="30"/>
    <cellStyle name="Normal 5 3" xfId="29"/>
    <cellStyle name="Normal 56" xfId="6"/>
    <cellStyle name="Normal 6" xfId="31"/>
    <cellStyle name="Normal 6 2" xfId="32"/>
    <cellStyle name="Normal 7" xfId="20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672</v>
      </c>
      <c r="B1" s="166"/>
      <c r="C1" s="17"/>
      <c r="D1" s="14" t="s">
        <v>614</v>
      </c>
      <c r="E1" s="15">
        <v>2022</v>
      </c>
    </row>
    <row r="2" spans="1:5" ht="18.95" customHeight="1" x14ac:dyDescent="0.2">
      <c r="A2" s="167" t="s">
        <v>613</v>
      </c>
      <c r="B2" s="167"/>
      <c r="C2" s="36"/>
      <c r="D2" s="14" t="s">
        <v>615</v>
      </c>
      <c r="E2" s="17" t="s">
        <v>620</v>
      </c>
    </row>
    <row r="3" spans="1:5" ht="18.95" customHeight="1" x14ac:dyDescent="0.2">
      <c r="A3" s="168" t="s">
        <v>673</v>
      </c>
      <c r="B3" s="168"/>
      <c r="C3" s="17"/>
      <c r="D3" s="14" t="s">
        <v>616</v>
      </c>
      <c r="E3" s="15">
        <v>3</v>
      </c>
    </row>
    <row r="4" spans="1:5" s="93" customFormat="1" ht="18.95" customHeight="1" x14ac:dyDescent="0.2">
      <c r="A4" s="168" t="s">
        <v>635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591</v>
      </c>
    </row>
    <row r="14" spans="1:5" x14ac:dyDescent="0.2">
      <c r="A14" s="45" t="s">
        <v>7</v>
      </c>
      <c r="B14" s="46" t="s">
        <v>592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593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577</v>
      </c>
      <c r="B24" s="95" t="s">
        <v>306</v>
      </c>
    </row>
    <row r="25" spans="1:2" x14ac:dyDescent="0.2">
      <c r="A25" s="94" t="s">
        <v>578</v>
      </c>
      <c r="B25" s="95" t="s">
        <v>579</v>
      </c>
    </row>
    <row r="26" spans="1:2" s="93" customFormat="1" x14ac:dyDescent="0.2">
      <c r="A26" s="94" t="s">
        <v>580</v>
      </c>
      <c r="B26" s="95" t="s">
        <v>343</v>
      </c>
    </row>
    <row r="27" spans="1:2" x14ac:dyDescent="0.2">
      <c r="A27" s="94" t="s">
        <v>581</v>
      </c>
      <c r="B27" s="95" t="s">
        <v>360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636</v>
      </c>
    </row>
    <row r="41" spans="1:2" ht="12" thickBot="1" x14ac:dyDescent="0.25">
      <c r="A41" s="11"/>
      <c r="B41" s="12"/>
    </row>
    <row r="44" spans="1:2" x14ac:dyDescent="0.2">
      <c r="B44" s="93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opLeftCell="A73" zoomScale="106" zoomScaleNormal="106" workbookViewId="0">
      <selection activeCell="A5" sqref="A5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9" t="s">
        <v>672</v>
      </c>
      <c r="B1" s="170"/>
      <c r="C1" s="170"/>
      <c r="D1" s="170"/>
      <c r="E1" s="170"/>
      <c r="F1" s="170"/>
      <c r="G1" s="14" t="s">
        <v>617</v>
      </c>
      <c r="H1" s="25">
        <v>2022</v>
      </c>
    </row>
    <row r="2" spans="1:8" s="16" customFormat="1" ht="18.95" customHeight="1" x14ac:dyDescent="0.25">
      <c r="A2" s="169" t="s">
        <v>621</v>
      </c>
      <c r="B2" s="170"/>
      <c r="C2" s="170"/>
      <c r="D2" s="170"/>
      <c r="E2" s="170"/>
      <c r="F2" s="170"/>
      <c r="G2" s="14" t="s">
        <v>618</v>
      </c>
      <c r="H2" s="25" t="s">
        <v>620</v>
      </c>
    </row>
    <row r="3" spans="1:8" s="16" customFormat="1" ht="18.95" customHeight="1" x14ac:dyDescent="0.25">
      <c r="A3" s="169" t="s">
        <v>673</v>
      </c>
      <c r="B3" s="170"/>
      <c r="C3" s="170"/>
      <c r="D3" s="170"/>
      <c r="E3" s="170"/>
      <c r="F3" s="170"/>
      <c r="G3" s="14" t="s">
        <v>619</v>
      </c>
      <c r="H3" s="25">
        <v>3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0</v>
      </c>
    </row>
    <row r="9" spans="1:8" x14ac:dyDescent="0.2">
      <c r="A9" s="22">
        <v>1115</v>
      </c>
      <c r="B9" s="20" t="s">
        <v>198</v>
      </c>
      <c r="C9" s="24">
        <v>0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894390.07</v>
      </c>
      <c r="D15" s="24">
        <v>906877.07</v>
      </c>
      <c r="E15" s="24">
        <v>906747.34</v>
      </c>
      <c r="F15" s="24">
        <v>894181.93</v>
      </c>
      <c r="G15" s="24">
        <v>735478.91</v>
      </c>
    </row>
    <row r="16" spans="1:8" x14ac:dyDescent="0.2">
      <c r="A16" s="22">
        <v>1124</v>
      </c>
      <c r="B16" s="20" t="s">
        <v>202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219256.49</v>
      </c>
      <c r="D20" s="24">
        <v>219256.49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10000</v>
      </c>
      <c r="D21" s="24">
        <v>10000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67265.440000000002</v>
      </c>
      <c r="D23" s="24">
        <v>67265.440000000002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500</v>
      </c>
      <c r="D24" s="24">
        <v>500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15945</v>
      </c>
    </row>
    <row r="42" spans="1:8" x14ac:dyDescent="0.2">
      <c r="A42" s="22">
        <v>1151</v>
      </c>
      <c r="B42" s="20" t="s">
        <v>225</v>
      </c>
      <c r="C42" s="24">
        <v>15945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1463856.5499999998</v>
      </c>
      <c r="D62" s="24">
        <f t="shared" ref="D62:E62" si="0">SUM(D63:D70)</f>
        <v>0</v>
      </c>
      <c r="E62" s="24">
        <f t="shared" si="0"/>
        <v>-771310.2300000001</v>
      </c>
    </row>
    <row r="63" spans="1:9" x14ac:dyDescent="0.2">
      <c r="A63" s="22">
        <v>1241</v>
      </c>
      <c r="B63" s="20" t="s">
        <v>239</v>
      </c>
      <c r="C63" s="24">
        <v>470501.66</v>
      </c>
      <c r="D63" s="24">
        <v>0</v>
      </c>
      <c r="E63" s="24">
        <v>-146737.32999999999</v>
      </c>
    </row>
    <row r="64" spans="1:9" x14ac:dyDescent="0.2">
      <c r="A64" s="22">
        <v>1242</v>
      </c>
      <c r="B64" s="20" t="s">
        <v>240</v>
      </c>
      <c r="C64" s="24">
        <v>43204.35</v>
      </c>
      <c r="D64" s="24">
        <v>0</v>
      </c>
      <c r="E64" s="24">
        <v>-17089.36</v>
      </c>
    </row>
    <row r="65" spans="1:9" x14ac:dyDescent="0.2">
      <c r="A65" s="22">
        <v>1243</v>
      </c>
      <c r="B65" s="20" t="s">
        <v>241</v>
      </c>
      <c r="C65" s="24">
        <v>10199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242</v>
      </c>
      <c r="C66" s="24">
        <v>905147.37</v>
      </c>
      <c r="D66" s="24">
        <v>0</v>
      </c>
      <c r="E66" s="24">
        <v>-575243.37</v>
      </c>
    </row>
    <row r="67" spans="1:9" x14ac:dyDescent="0.2">
      <c r="A67" s="22">
        <v>1245</v>
      </c>
      <c r="B67" s="20" t="s">
        <v>243</v>
      </c>
      <c r="C67" s="24">
        <v>0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244</v>
      </c>
      <c r="C68" s="24">
        <v>34804.17</v>
      </c>
      <c r="D68" s="24">
        <v>0</v>
      </c>
      <c r="E68" s="24">
        <v>-32240.17</v>
      </c>
    </row>
    <row r="69" spans="1:9" x14ac:dyDescent="0.2">
      <c r="A69" s="22">
        <v>1247</v>
      </c>
      <c r="B69" s="20" t="s">
        <v>245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5788.4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249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5788.4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710631.29999999993</v>
      </c>
      <c r="D110" s="24">
        <f>SUM(D111:D119)</f>
        <v>710631.29999999993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229.26</v>
      </c>
      <c r="D111" s="24">
        <f>C111</f>
        <v>229.26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9176.9699999999993</v>
      </c>
      <c r="D112" s="24">
        <f t="shared" ref="D112:D119" si="1">C112</f>
        <v>9176.9699999999993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658615.94999999995</v>
      </c>
      <c r="D117" s="24">
        <f t="shared" si="1"/>
        <v>658615.94999999995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42609.120000000003</v>
      </c>
      <c r="D119" s="24">
        <f t="shared" si="1"/>
        <v>42609.120000000003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149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595</v>
      </c>
    </row>
    <row r="10" spans="1:2" ht="15" customHeight="1" x14ac:dyDescent="0.2">
      <c r="A10" s="103"/>
      <c r="B10" s="102" t="s">
        <v>596</v>
      </c>
    </row>
    <row r="11" spans="1:2" ht="15" customHeight="1" x14ac:dyDescent="0.2">
      <c r="A11" s="103"/>
      <c r="B11" s="102" t="s">
        <v>127</v>
      </c>
    </row>
    <row r="12" spans="1:2" ht="15" customHeight="1" x14ac:dyDescent="0.2">
      <c r="A12" s="103"/>
      <c r="B12" s="102" t="s">
        <v>126</v>
      </c>
    </row>
    <row r="13" spans="1:2" ht="15" customHeight="1" x14ac:dyDescent="0.2">
      <c r="A13" s="103"/>
      <c r="B13" s="102" t="s">
        <v>128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137</v>
      </c>
    </row>
    <row r="20" spans="1:2" x14ac:dyDescent="0.2">
      <c r="A20" s="103"/>
    </row>
    <row r="21" spans="1:2" ht="15" customHeight="1" x14ac:dyDescent="0.2">
      <c r="A21" s="101" t="s">
        <v>133</v>
      </c>
      <c r="B21" s="1" t="s">
        <v>188</v>
      </c>
    </row>
    <row r="22" spans="1:2" ht="15" customHeight="1" x14ac:dyDescent="0.2">
      <c r="A22" s="103"/>
      <c r="B22" s="107" t="s">
        <v>189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129</v>
      </c>
    </row>
    <row r="26" spans="1:2" ht="15" customHeight="1" x14ac:dyDescent="0.2">
      <c r="A26" s="103"/>
      <c r="B26" s="106" t="s">
        <v>130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136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131</v>
      </c>
    </row>
    <row r="37" spans="1:2" ht="15" customHeight="1" x14ac:dyDescent="0.2">
      <c r="A37" s="103"/>
      <c r="B37" s="102" t="s">
        <v>138</v>
      </c>
    </row>
    <row r="38" spans="1:2" ht="15" customHeight="1" x14ac:dyDescent="0.2">
      <c r="A38" s="103"/>
      <c r="B38" s="109" t="s">
        <v>191</v>
      </c>
    </row>
    <row r="39" spans="1:2" ht="15" customHeight="1" x14ac:dyDescent="0.2">
      <c r="A39" s="103"/>
      <c r="B39" s="102" t="s">
        <v>192</v>
      </c>
    </row>
    <row r="40" spans="1:2" ht="15" customHeight="1" x14ac:dyDescent="0.2">
      <c r="A40" s="103"/>
      <c r="B40" s="102" t="s">
        <v>134</v>
      </c>
    </row>
    <row r="41" spans="1:2" ht="15" customHeight="1" x14ac:dyDescent="0.2">
      <c r="A41" s="103"/>
      <c r="B41" s="102" t="s">
        <v>135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139</v>
      </c>
    </row>
    <row r="44" spans="1:2" ht="15" customHeight="1" x14ac:dyDescent="0.2">
      <c r="A44" s="103"/>
      <c r="B44" s="102" t="s">
        <v>142</v>
      </c>
    </row>
    <row r="45" spans="1:2" ht="15" customHeight="1" x14ac:dyDescent="0.2">
      <c r="A45" s="103"/>
      <c r="B45" s="109" t="s">
        <v>193</v>
      </c>
    </row>
    <row r="46" spans="1:2" ht="15" customHeight="1" x14ac:dyDescent="0.2">
      <c r="A46" s="103"/>
      <c r="B46" s="102" t="s">
        <v>194</v>
      </c>
    </row>
    <row r="47" spans="1:2" ht="15" customHeight="1" x14ac:dyDescent="0.2">
      <c r="A47" s="103"/>
      <c r="B47" s="102" t="s">
        <v>141</v>
      </c>
    </row>
    <row r="48" spans="1:2" ht="15" customHeight="1" x14ac:dyDescent="0.2">
      <c r="A48" s="103"/>
      <c r="B48" s="102" t="s">
        <v>140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170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"/>
  <sheetViews>
    <sheetView topLeftCell="A40" zoomScaleNormal="100" workbookViewId="0">
      <selection sqref="A1:C1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672</v>
      </c>
      <c r="B1" s="167"/>
      <c r="C1" s="167"/>
      <c r="D1" s="14" t="s">
        <v>617</v>
      </c>
      <c r="E1" s="25">
        <v>2022</v>
      </c>
    </row>
    <row r="2" spans="1:5" s="16" customFormat="1" ht="18.95" customHeight="1" x14ac:dyDescent="0.25">
      <c r="A2" s="167" t="s">
        <v>622</v>
      </c>
      <c r="B2" s="167"/>
      <c r="C2" s="167"/>
      <c r="D2" s="14" t="s">
        <v>618</v>
      </c>
      <c r="E2" s="25" t="s">
        <v>620</v>
      </c>
    </row>
    <row r="3" spans="1:5" s="16" customFormat="1" ht="18.95" customHeight="1" x14ac:dyDescent="0.25">
      <c r="A3" s="167" t="s">
        <v>673</v>
      </c>
      <c r="B3" s="167"/>
      <c r="C3" s="167"/>
      <c r="D3" s="14" t="s">
        <v>619</v>
      </c>
      <c r="E3" s="25">
        <v>3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96" t="s">
        <v>575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305</v>
      </c>
      <c r="E7" s="48"/>
    </row>
    <row r="8" spans="1:5" x14ac:dyDescent="0.2">
      <c r="A8" s="50">
        <v>4100</v>
      </c>
      <c r="B8" s="51" t="s">
        <v>306</v>
      </c>
      <c r="C8" s="55">
        <f>SUM(C9+C19+C25+C28+C34+C37+C46)</f>
        <v>21360</v>
      </c>
      <c r="D8" s="92"/>
      <c r="E8" s="49"/>
    </row>
    <row r="9" spans="1:5" x14ac:dyDescent="0.2">
      <c r="A9" s="50">
        <v>4110</v>
      </c>
      <c r="B9" s="51" t="s">
        <v>307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308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309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310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311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312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313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314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494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315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316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317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495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318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319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320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321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322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496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323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324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325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326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497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327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498</v>
      </c>
      <c r="C34" s="55">
        <f>SUM(C35:C36)</f>
        <v>0</v>
      </c>
      <c r="D34" s="92"/>
      <c r="E34" s="49"/>
    </row>
    <row r="35" spans="1:5" x14ac:dyDescent="0.2">
      <c r="A35" s="50">
        <v>4151</v>
      </c>
      <c r="B35" s="51" t="s">
        <v>498</v>
      </c>
      <c r="C35" s="55">
        <v>0</v>
      </c>
      <c r="D35" s="92"/>
      <c r="E35" s="49"/>
    </row>
    <row r="36" spans="1:5" ht="22.5" x14ac:dyDescent="0.2">
      <c r="A36" s="50">
        <v>4154</v>
      </c>
      <c r="B36" s="52" t="s">
        <v>499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500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328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329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330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331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332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501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333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334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612</v>
      </c>
      <c r="C46" s="55">
        <f>SUM(C47:C54)</f>
        <v>21360</v>
      </c>
      <c r="D46" s="92"/>
      <c r="E46" s="49"/>
    </row>
    <row r="47" spans="1:5" x14ac:dyDescent="0.2">
      <c r="A47" s="50">
        <v>4171</v>
      </c>
      <c r="B47" s="53" t="s">
        <v>502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503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504</v>
      </c>
      <c r="C49" s="55">
        <v>21360</v>
      </c>
      <c r="D49" s="92"/>
      <c r="E49" s="49"/>
    </row>
    <row r="50" spans="1:5" ht="22.5" x14ac:dyDescent="0.2">
      <c r="A50" s="50">
        <v>4174</v>
      </c>
      <c r="B50" s="52" t="s">
        <v>505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506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507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508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509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574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305</v>
      </c>
      <c r="E57" s="48"/>
    </row>
    <row r="58" spans="1:5" ht="33.75" x14ac:dyDescent="0.2">
      <c r="A58" s="50">
        <v>4200</v>
      </c>
      <c r="B58" s="52" t="s">
        <v>510</v>
      </c>
      <c r="C58" s="55">
        <f>+C59+C65</f>
        <v>4537500.03</v>
      </c>
      <c r="D58" s="92"/>
      <c r="E58" s="49"/>
    </row>
    <row r="59" spans="1:5" ht="22.5" x14ac:dyDescent="0.2">
      <c r="A59" s="50">
        <v>4210</v>
      </c>
      <c r="B59" s="52" t="s">
        <v>511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335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336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337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512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513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338</v>
      </c>
      <c r="C65" s="55">
        <f>SUM(C66:C69)</f>
        <v>4537500.03</v>
      </c>
      <c r="D65" s="92"/>
      <c r="E65" s="49"/>
    </row>
    <row r="66" spans="1:5" x14ac:dyDescent="0.2">
      <c r="A66" s="50">
        <v>4221</v>
      </c>
      <c r="B66" s="51" t="s">
        <v>339</v>
      </c>
      <c r="C66" s="55">
        <v>4537500.03</v>
      </c>
      <c r="D66" s="92"/>
      <c r="E66" s="49"/>
    </row>
    <row r="67" spans="1:5" x14ac:dyDescent="0.2">
      <c r="A67" s="50">
        <v>4223</v>
      </c>
      <c r="B67" s="51" t="s">
        <v>340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342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514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582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207</v>
      </c>
    </row>
    <row r="73" spans="1:5" x14ac:dyDescent="0.2">
      <c r="A73" s="54">
        <v>4300</v>
      </c>
      <c r="B73" s="51" t="s">
        <v>343</v>
      </c>
      <c r="C73" s="55">
        <f>C74+C77+C83+C85+C87</f>
        <v>78000</v>
      </c>
      <c r="D73" s="56"/>
      <c r="E73" s="56"/>
    </row>
    <row r="74" spans="1:5" x14ac:dyDescent="0.2">
      <c r="A74" s="54">
        <v>4310</v>
      </c>
      <c r="B74" s="51" t="s">
        <v>344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515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345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346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347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348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349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351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352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352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353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353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354</v>
      </c>
      <c r="C87" s="55">
        <f>SUM(C88:C94)</f>
        <v>78000</v>
      </c>
      <c r="D87" s="56"/>
      <c r="E87" s="56"/>
    </row>
    <row r="88" spans="1:5" x14ac:dyDescent="0.2">
      <c r="A88" s="54">
        <v>4392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516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356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357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358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517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354</v>
      </c>
      <c r="C94" s="55">
        <v>78000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576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359</v>
      </c>
      <c r="E97" s="48" t="s">
        <v>207</v>
      </c>
    </row>
    <row r="98" spans="1:5" x14ac:dyDescent="0.2">
      <c r="A98" s="54">
        <v>5000</v>
      </c>
      <c r="B98" s="51" t="s">
        <v>360</v>
      </c>
      <c r="C98" s="55">
        <f>C99+C127+C160+C170+C185+C218</f>
        <v>3908852.58</v>
      </c>
      <c r="D98" s="57">
        <v>1</v>
      </c>
      <c r="E98" s="56"/>
    </row>
    <row r="99" spans="1:5" x14ac:dyDescent="0.2">
      <c r="A99" s="54">
        <v>5100</v>
      </c>
      <c r="B99" s="51" t="s">
        <v>361</v>
      </c>
      <c r="C99" s="55">
        <f>C100+C107+C117</f>
        <v>3866756.58</v>
      </c>
      <c r="D99" s="57">
        <f>C99/$C$98</f>
        <v>0.98923059922612888</v>
      </c>
      <c r="E99" s="56"/>
    </row>
    <row r="100" spans="1:5" x14ac:dyDescent="0.2">
      <c r="A100" s="54">
        <v>5110</v>
      </c>
      <c r="B100" s="51" t="s">
        <v>362</v>
      </c>
      <c r="C100" s="55">
        <f>SUM(C101:C106)</f>
        <v>3220297.1300000004</v>
      </c>
      <c r="D100" s="57">
        <f t="shared" ref="D100:D163" si="0">C100/$C$98</f>
        <v>0.82384716847008854</v>
      </c>
      <c r="E100" s="56"/>
    </row>
    <row r="101" spans="1:5" x14ac:dyDescent="0.2">
      <c r="A101" s="54">
        <v>5111</v>
      </c>
      <c r="B101" s="51" t="s">
        <v>363</v>
      </c>
      <c r="C101" s="55">
        <v>2942811.91</v>
      </c>
      <c r="D101" s="57">
        <f t="shared" si="0"/>
        <v>0.75285824926147515</v>
      </c>
      <c r="E101" s="56"/>
    </row>
    <row r="102" spans="1:5" x14ac:dyDescent="0.2">
      <c r="A102" s="54">
        <v>5112</v>
      </c>
      <c r="B102" s="51" t="s">
        <v>364</v>
      </c>
      <c r="C102" s="55">
        <v>7469.66</v>
      </c>
      <c r="D102" s="57">
        <f t="shared" si="0"/>
        <v>1.9109597630310221E-3</v>
      </c>
      <c r="E102" s="56"/>
    </row>
    <row r="103" spans="1:5" x14ac:dyDescent="0.2">
      <c r="A103" s="54">
        <v>5113</v>
      </c>
      <c r="B103" s="51" t="s">
        <v>365</v>
      </c>
      <c r="C103" s="55">
        <v>190027.16</v>
      </c>
      <c r="D103" s="57">
        <f t="shared" si="0"/>
        <v>4.8614562997922016E-2</v>
      </c>
      <c r="E103" s="56"/>
    </row>
    <row r="104" spans="1:5" x14ac:dyDescent="0.2">
      <c r="A104" s="54">
        <v>5114</v>
      </c>
      <c r="B104" s="51" t="s">
        <v>366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367</v>
      </c>
      <c r="C105" s="55">
        <v>79988.399999999994</v>
      </c>
      <c r="D105" s="57">
        <f t="shared" si="0"/>
        <v>2.0463396447660348E-2</v>
      </c>
      <c r="E105" s="56"/>
    </row>
    <row r="106" spans="1:5" x14ac:dyDescent="0.2">
      <c r="A106" s="54">
        <v>5116</v>
      </c>
      <c r="B106" s="51" t="s">
        <v>368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369</v>
      </c>
      <c r="C107" s="55">
        <f>SUM(C108:C116)</f>
        <v>304992.52999999997</v>
      </c>
      <c r="D107" s="57">
        <f t="shared" si="0"/>
        <v>7.80261019718477E-2</v>
      </c>
      <c r="E107" s="56"/>
    </row>
    <row r="108" spans="1:5" x14ac:dyDescent="0.2">
      <c r="A108" s="54">
        <v>5121</v>
      </c>
      <c r="B108" s="51" t="s">
        <v>370</v>
      </c>
      <c r="C108" s="55">
        <v>42977.279999999999</v>
      </c>
      <c r="D108" s="57">
        <f t="shared" si="0"/>
        <v>1.099485824047117E-2</v>
      </c>
      <c r="E108" s="56"/>
    </row>
    <row r="109" spans="1:5" x14ac:dyDescent="0.2">
      <c r="A109" s="54">
        <v>5122</v>
      </c>
      <c r="B109" s="51" t="s">
        <v>371</v>
      </c>
      <c r="C109" s="55">
        <v>16739.009999999998</v>
      </c>
      <c r="D109" s="57">
        <f t="shared" si="0"/>
        <v>4.2823334104864089E-3</v>
      </c>
      <c r="E109" s="56"/>
    </row>
    <row r="110" spans="1:5" x14ac:dyDescent="0.2">
      <c r="A110" s="54">
        <v>5123</v>
      </c>
      <c r="B110" s="51" t="s">
        <v>372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373</v>
      </c>
      <c r="C111" s="55">
        <v>150</v>
      </c>
      <c r="D111" s="57">
        <f t="shared" si="0"/>
        <v>3.837443263209481E-5</v>
      </c>
      <c r="E111" s="56"/>
    </row>
    <row r="112" spans="1:5" x14ac:dyDescent="0.2">
      <c r="A112" s="54">
        <v>5125</v>
      </c>
      <c r="B112" s="51" t="s">
        <v>374</v>
      </c>
      <c r="C112" s="55">
        <v>11947.43</v>
      </c>
      <c r="D112" s="57">
        <f t="shared" si="0"/>
        <v>3.0565056510777904E-3</v>
      </c>
      <c r="E112" s="56"/>
    </row>
    <row r="113" spans="1:5" x14ac:dyDescent="0.2">
      <c r="A113" s="54">
        <v>5126</v>
      </c>
      <c r="B113" s="51" t="s">
        <v>375</v>
      </c>
      <c r="C113" s="55">
        <v>195366.61</v>
      </c>
      <c r="D113" s="57">
        <f t="shared" si="0"/>
        <v>4.99805520933716E-2</v>
      </c>
      <c r="E113" s="56"/>
    </row>
    <row r="114" spans="1:5" x14ac:dyDescent="0.2">
      <c r="A114" s="54">
        <v>5127</v>
      </c>
      <c r="B114" s="51" t="s">
        <v>376</v>
      </c>
      <c r="C114" s="55">
        <v>19395.2</v>
      </c>
      <c r="D114" s="57">
        <f t="shared" si="0"/>
        <v>4.9618653052400357E-3</v>
      </c>
      <c r="E114" s="56"/>
    </row>
    <row r="115" spans="1:5" x14ac:dyDescent="0.2">
      <c r="A115" s="54">
        <v>5128</v>
      </c>
      <c r="B115" s="51" t="s">
        <v>377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378</v>
      </c>
      <c r="C116" s="55">
        <v>18417</v>
      </c>
      <c r="D116" s="57">
        <f t="shared" si="0"/>
        <v>4.7116128385686013E-3</v>
      </c>
      <c r="E116" s="56"/>
    </row>
    <row r="117" spans="1:5" x14ac:dyDescent="0.2">
      <c r="A117" s="54">
        <v>5130</v>
      </c>
      <c r="B117" s="51" t="s">
        <v>379</v>
      </c>
      <c r="C117" s="55">
        <f>SUM(C118:C126)</f>
        <v>341466.92000000004</v>
      </c>
      <c r="D117" s="57">
        <f t="shared" si="0"/>
        <v>8.7357328784192737E-2</v>
      </c>
      <c r="E117" s="56"/>
    </row>
    <row r="118" spans="1:5" x14ac:dyDescent="0.2">
      <c r="A118" s="54">
        <v>5131</v>
      </c>
      <c r="B118" s="51" t="s">
        <v>380</v>
      </c>
      <c r="C118" s="55">
        <v>62440.32</v>
      </c>
      <c r="D118" s="57">
        <f t="shared" si="0"/>
        <v>1.5974079022442949E-2</v>
      </c>
      <c r="E118" s="56"/>
    </row>
    <row r="119" spans="1:5" x14ac:dyDescent="0.2">
      <c r="A119" s="54">
        <v>5132</v>
      </c>
      <c r="B119" s="51" t="s">
        <v>381</v>
      </c>
      <c r="C119" s="55">
        <v>7435.62</v>
      </c>
      <c r="D119" s="57">
        <f t="shared" si="0"/>
        <v>1.9022513251190454E-3</v>
      </c>
      <c r="E119" s="56"/>
    </row>
    <row r="120" spans="1:5" x14ac:dyDescent="0.2">
      <c r="A120" s="54">
        <v>5133</v>
      </c>
      <c r="B120" s="51" t="s">
        <v>382</v>
      </c>
      <c r="C120" s="55">
        <v>5579</v>
      </c>
      <c r="D120" s="57">
        <f t="shared" si="0"/>
        <v>1.4272730643630463E-3</v>
      </c>
      <c r="E120" s="56"/>
    </row>
    <row r="121" spans="1:5" x14ac:dyDescent="0.2">
      <c r="A121" s="54">
        <v>5134</v>
      </c>
      <c r="B121" s="51" t="s">
        <v>383</v>
      </c>
      <c r="C121" s="55">
        <v>56208.53</v>
      </c>
      <c r="D121" s="57">
        <f t="shared" si="0"/>
        <v>1.4379802985560535E-2</v>
      </c>
      <c r="E121" s="56"/>
    </row>
    <row r="122" spans="1:5" x14ac:dyDescent="0.2">
      <c r="A122" s="54">
        <v>5135</v>
      </c>
      <c r="B122" s="51" t="s">
        <v>384</v>
      </c>
      <c r="C122" s="55">
        <v>62644.6</v>
      </c>
      <c r="D122" s="57">
        <f t="shared" si="0"/>
        <v>1.6026339883096843E-2</v>
      </c>
      <c r="E122" s="56"/>
    </row>
    <row r="123" spans="1:5" x14ac:dyDescent="0.2">
      <c r="A123" s="54">
        <v>5136</v>
      </c>
      <c r="B123" s="51" t="s">
        <v>385</v>
      </c>
      <c r="C123" s="55">
        <v>0</v>
      </c>
      <c r="D123" s="57">
        <f t="shared" si="0"/>
        <v>0</v>
      </c>
      <c r="E123" s="56"/>
    </row>
    <row r="124" spans="1:5" x14ac:dyDescent="0.2">
      <c r="A124" s="54">
        <v>5137</v>
      </c>
      <c r="B124" s="51" t="s">
        <v>386</v>
      </c>
      <c r="C124" s="55">
        <v>40876.18</v>
      </c>
      <c r="D124" s="57">
        <f t="shared" si="0"/>
        <v>1.0457334771115875E-2</v>
      </c>
      <c r="E124" s="56"/>
    </row>
    <row r="125" spans="1:5" x14ac:dyDescent="0.2">
      <c r="A125" s="54">
        <v>5138</v>
      </c>
      <c r="B125" s="51" t="s">
        <v>387</v>
      </c>
      <c r="C125" s="55">
        <v>20883.79</v>
      </c>
      <c r="D125" s="57">
        <f t="shared" si="0"/>
        <v>5.3426906163854355E-3</v>
      </c>
      <c r="E125" s="56"/>
    </row>
    <row r="126" spans="1:5" x14ac:dyDescent="0.2">
      <c r="A126" s="54">
        <v>5139</v>
      </c>
      <c r="B126" s="51" t="s">
        <v>388</v>
      </c>
      <c r="C126" s="55">
        <v>85398.88</v>
      </c>
      <c r="D126" s="57">
        <f t="shared" si="0"/>
        <v>2.1847557116108994E-2</v>
      </c>
      <c r="E126" s="56"/>
    </row>
    <row r="127" spans="1:5" x14ac:dyDescent="0.2">
      <c r="A127" s="54">
        <v>5200</v>
      </c>
      <c r="B127" s="51" t="s">
        <v>389</v>
      </c>
      <c r="C127" s="55">
        <f>C128+C131+C134+C137+C142+C146+C149+C151+C157</f>
        <v>42096</v>
      </c>
      <c r="D127" s="57">
        <f t="shared" si="0"/>
        <v>1.0769400773871089E-2</v>
      </c>
      <c r="E127" s="56"/>
    </row>
    <row r="128" spans="1:5" x14ac:dyDescent="0.2">
      <c r="A128" s="54">
        <v>5210</v>
      </c>
      <c r="B128" s="51" t="s">
        <v>390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391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392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393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394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395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340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396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397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341</v>
      </c>
      <c r="C137" s="55">
        <f>SUM(C138:C141)</f>
        <v>42096</v>
      </c>
      <c r="D137" s="57">
        <f t="shared" si="0"/>
        <v>1.0769400773871089E-2</v>
      </c>
      <c r="E137" s="56"/>
    </row>
    <row r="138" spans="1:5" x14ac:dyDescent="0.2">
      <c r="A138" s="54">
        <v>5241</v>
      </c>
      <c r="B138" s="51" t="s">
        <v>398</v>
      </c>
      <c r="C138" s="55">
        <v>42096</v>
      </c>
      <c r="D138" s="57">
        <f t="shared" si="0"/>
        <v>1.0769400773871089E-2</v>
      </c>
      <c r="E138" s="56"/>
    </row>
    <row r="139" spans="1:5" x14ac:dyDescent="0.2">
      <c r="A139" s="54">
        <v>5242</v>
      </c>
      <c r="B139" s="51" t="s">
        <v>399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400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401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342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402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403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404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405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406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407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408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409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410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411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412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413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414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415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416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417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418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419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335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420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421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336</v>
      </c>
      <c r="C164" s="55">
        <f>SUM(C165:C166)</f>
        <v>0</v>
      </c>
      <c r="D164" s="57">
        <f t="shared" ref="D164:D220" si="1">C164/$C$98</f>
        <v>0</v>
      </c>
      <c r="E164" s="56"/>
    </row>
    <row r="165" spans="1:5" x14ac:dyDescent="0.2">
      <c r="A165" s="54">
        <v>5321</v>
      </c>
      <c r="B165" s="51" t="s">
        <v>422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423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337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424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425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426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427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428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429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430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431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432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433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434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435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436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436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437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438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439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440</v>
      </c>
      <c r="C185" s="55">
        <f>C186+C195+C198+C204+C206+C208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441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442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443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444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445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446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447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448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449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450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451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452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453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454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455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456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5540</v>
      </c>
      <c r="B204" s="51" t="s">
        <v>457</v>
      </c>
      <c r="C204" s="55">
        <f>SUM(C205)</f>
        <v>0</v>
      </c>
      <c r="D204" s="57">
        <f t="shared" si="1"/>
        <v>0</v>
      </c>
      <c r="E204" s="56"/>
    </row>
    <row r="205" spans="1:5" x14ac:dyDescent="0.2">
      <c r="A205" s="54">
        <v>5541</v>
      </c>
      <c r="B205" s="51" t="s">
        <v>457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5550</v>
      </c>
      <c r="B206" s="51" t="s">
        <v>458</v>
      </c>
      <c r="C206" s="55">
        <f>C207</f>
        <v>0</v>
      </c>
      <c r="D206" s="57">
        <f t="shared" si="1"/>
        <v>0</v>
      </c>
      <c r="E206" s="56"/>
    </row>
    <row r="207" spans="1:5" x14ac:dyDescent="0.2">
      <c r="A207" s="54">
        <v>5551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5590</v>
      </c>
      <c r="B208" s="51" t="s">
        <v>459</v>
      </c>
      <c r="C208" s="55">
        <f>SUM(C209:C217)</f>
        <v>0</v>
      </c>
      <c r="D208" s="57">
        <f t="shared" si="1"/>
        <v>0</v>
      </c>
      <c r="E208" s="56"/>
    </row>
    <row r="209" spans="1:5" x14ac:dyDescent="0.2">
      <c r="A209" s="54">
        <v>5591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5592</v>
      </c>
      <c r="B210" s="51" t="s">
        <v>461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5593</v>
      </c>
      <c r="B211" s="51" t="s">
        <v>462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5594</v>
      </c>
      <c r="B212" s="51" t="s">
        <v>518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5595</v>
      </c>
      <c r="B213" s="51" t="s">
        <v>464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5596</v>
      </c>
      <c r="B214" s="51" t="s">
        <v>357</v>
      </c>
      <c r="C214" s="55">
        <v>0</v>
      </c>
      <c r="D214" s="57">
        <f t="shared" si="1"/>
        <v>0</v>
      </c>
      <c r="E214" s="56"/>
    </row>
    <row r="215" spans="1:5" x14ac:dyDescent="0.2">
      <c r="A215" s="54">
        <v>5597</v>
      </c>
      <c r="B215" s="51" t="s">
        <v>465</v>
      </c>
      <c r="C215" s="55">
        <v>0</v>
      </c>
      <c r="D215" s="57">
        <f t="shared" si="1"/>
        <v>0</v>
      </c>
      <c r="E215" s="56"/>
    </row>
    <row r="216" spans="1:5" x14ac:dyDescent="0.2">
      <c r="A216" s="54">
        <v>5598</v>
      </c>
      <c r="B216" s="51" t="s">
        <v>519</v>
      </c>
      <c r="C216" s="55">
        <v>0</v>
      </c>
      <c r="D216" s="57">
        <f t="shared" si="1"/>
        <v>0</v>
      </c>
      <c r="E216" s="56"/>
    </row>
    <row r="217" spans="1:5" x14ac:dyDescent="0.2">
      <c r="A217" s="54">
        <v>5599</v>
      </c>
      <c r="B217" s="51" t="s">
        <v>466</v>
      </c>
      <c r="C217" s="55">
        <v>0</v>
      </c>
      <c r="D217" s="57">
        <f t="shared" si="1"/>
        <v>0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0</v>
      </c>
      <c r="D218" s="57">
        <f t="shared" si="1"/>
        <v>0</v>
      </c>
      <c r="E218" s="56"/>
    </row>
    <row r="219" spans="1:5" x14ac:dyDescent="0.2">
      <c r="A219" s="54">
        <v>5610</v>
      </c>
      <c r="B219" s="51" t="s">
        <v>467</v>
      </c>
      <c r="C219" s="55">
        <f>C220</f>
        <v>0</v>
      </c>
      <c r="D219" s="57">
        <f t="shared" si="1"/>
        <v>0</v>
      </c>
      <c r="E219" s="56"/>
    </row>
    <row r="220" spans="1:5" x14ac:dyDescent="0.2">
      <c r="A220" s="54">
        <v>5611</v>
      </c>
      <c r="B220" s="51" t="s">
        <v>468</v>
      </c>
      <c r="C220" s="55">
        <v>0</v>
      </c>
      <c r="D220" s="57">
        <f t="shared" si="1"/>
        <v>0</v>
      </c>
      <c r="E220" s="56"/>
    </row>
    <row r="222" spans="1:5" x14ac:dyDescent="0.2">
      <c r="B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190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577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148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578</v>
      </c>
      <c r="B9" s="104" t="s">
        <v>150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580</v>
      </c>
      <c r="B12" s="104" t="s">
        <v>150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581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22"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672</v>
      </c>
      <c r="B1" s="171"/>
      <c r="C1" s="171"/>
      <c r="D1" s="27" t="s">
        <v>617</v>
      </c>
      <c r="E1" s="28">
        <v>2022</v>
      </c>
    </row>
    <row r="2" spans="1:5" ht="18.95" customHeight="1" x14ac:dyDescent="0.2">
      <c r="A2" s="171" t="s">
        <v>623</v>
      </c>
      <c r="B2" s="171"/>
      <c r="C2" s="171"/>
      <c r="D2" s="27" t="s">
        <v>618</v>
      </c>
      <c r="E2" s="28" t="s">
        <v>620</v>
      </c>
    </row>
    <row r="3" spans="1:5" ht="18.95" customHeight="1" x14ac:dyDescent="0.2">
      <c r="A3" s="171" t="s">
        <v>673</v>
      </c>
      <c r="B3" s="171"/>
      <c r="C3" s="171"/>
      <c r="D3" s="27" t="s">
        <v>619</v>
      </c>
      <c r="E3" s="28">
        <v>3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330497.57</v>
      </c>
    </row>
    <row r="9" spans="1:5" x14ac:dyDescent="0.2">
      <c r="A9" s="33">
        <v>3120</v>
      </c>
      <c r="B9" s="29" t="s">
        <v>469</v>
      </c>
      <c r="C9" s="34">
        <v>0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728007.45</v>
      </c>
    </row>
    <row r="15" spans="1:5" x14ac:dyDescent="0.2">
      <c r="A15" s="33">
        <v>3220</v>
      </c>
      <c r="B15" s="29" t="s">
        <v>473</v>
      </c>
      <c r="C15" s="34">
        <v>1176606.75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175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6"/>
  <sheetViews>
    <sheetView topLeftCell="A85"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">
        <v>672</v>
      </c>
      <c r="B1" s="171"/>
      <c r="C1" s="171"/>
      <c r="D1" s="27" t="s">
        <v>617</v>
      </c>
      <c r="E1" s="28">
        <v>2022</v>
      </c>
    </row>
    <row r="2" spans="1:5" s="35" customFormat="1" ht="18.95" customHeight="1" x14ac:dyDescent="0.25">
      <c r="A2" s="171" t="s">
        <v>624</v>
      </c>
      <c r="B2" s="171"/>
      <c r="C2" s="171"/>
      <c r="D2" s="27" t="s">
        <v>618</v>
      </c>
      <c r="E2" s="28" t="s">
        <v>620</v>
      </c>
    </row>
    <row r="3" spans="1:5" s="35" customFormat="1" ht="18.95" customHeight="1" x14ac:dyDescent="0.25">
      <c r="A3" s="171" t="s">
        <v>673</v>
      </c>
      <c r="B3" s="171"/>
      <c r="C3" s="171"/>
      <c r="D3" s="27" t="s">
        <v>619</v>
      </c>
      <c r="E3" s="28">
        <v>3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29">
        <v>2022</v>
      </c>
      <c r="D7" s="129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1040051.35</v>
      </c>
      <c r="D9" s="34">
        <v>580118.57999999996</v>
      </c>
    </row>
    <row r="10" spans="1:5" x14ac:dyDescent="0.2">
      <c r="A10" s="33">
        <v>1113</v>
      </c>
      <c r="B10" s="29" t="s">
        <v>488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197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198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639</v>
      </c>
      <c r="C15" s="135">
        <f>SUM(C8:C14)</f>
        <v>1040051.35</v>
      </c>
      <c r="D15" s="135">
        <f>SUM(D8:D14)</f>
        <v>580118.57999999996</v>
      </c>
    </row>
    <row r="18" spans="1:5" x14ac:dyDescent="0.2">
      <c r="A18" s="31" t="s">
        <v>178</v>
      </c>
      <c r="B18" s="31"/>
      <c r="C18" s="31"/>
      <c r="D18" s="31"/>
      <c r="E18" s="130"/>
    </row>
    <row r="19" spans="1:5" x14ac:dyDescent="0.2">
      <c r="A19" s="32" t="s">
        <v>146</v>
      </c>
      <c r="B19" s="32" t="s">
        <v>661</v>
      </c>
      <c r="C19" s="144" t="s">
        <v>660</v>
      </c>
      <c r="D19" s="144" t="s">
        <v>181</v>
      </c>
      <c r="E19" s="130"/>
    </row>
    <row r="20" spans="1:5" x14ac:dyDescent="0.2">
      <c r="A20" s="133">
        <v>1230</v>
      </c>
      <c r="B20" s="134" t="s">
        <v>230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231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232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233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234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235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236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237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238</v>
      </c>
      <c r="C28" s="135">
        <f>SUM(C29:C36)</f>
        <v>247900</v>
      </c>
      <c r="D28" s="135">
        <f>SUM(D29:D36)</f>
        <v>247900</v>
      </c>
      <c r="E28" s="130"/>
    </row>
    <row r="29" spans="1:5" x14ac:dyDescent="0.2">
      <c r="A29" s="33">
        <v>1241</v>
      </c>
      <c r="B29" s="29" t="s">
        <v>239</v>
      </c>
      <c r="C29" s="34">
        <v>0</v>
      </c>
      <c r="D29" s="132">
        <v>0</v>
      </c>
      <c r="E29" s="130"/>
    </row>
    <row r="30" spans="1:5" x14ac:dyDescent="0.2">
      <c r="A30" s="33">
        <v>1242</v>
      </c>
      <c r="B30" s="29" t="s">
        <v>240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241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242</v>
      </c>
      <c r="C32" s="34">
        <v>247900</v>
      </c>
      <c r="D32" s="132">
        <v>247900</v>
      </c>
      <c r="E32" s="130"/>
    </row>
    <row r="33" spans="1:5" x14ac:dyDescent="0.2">
      <c r="A33" s="33">
        <v>1245</v>
      </c>
      <c r="B33" s="29" t="s">
        <v>243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244</v>
      </c>
      <c r="C34" s="34">
        <v>0</v>
      </c>
      <c r="D34" s="132">
        <v>0</v>
      </c>
    </row>
    <row r="35" spans="1:5" x14ac:dyDescent="0.2">
      <c r="A35" s="33">
        <v>1247</v>
      </c>
      <c r="B35" s="29" t="s">
        <v>245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248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249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132">
        <v>0</v>
      </c>
    </row>
    <row r="43" spans="1:5" x14ac:dyDescent="0.2">
      <c r="B43" s="136" t="s">
        <v>640</v>
      </c>
      <c r="C43" s="135">
        <f>C20+C28+C37</f>
        <v>247900</v>
      </c>
      <c r="D43" s="135">
        <f>D20+D28+D37</f>
        <v>247900</v>
      </c>
    </row>
    <row r="44" spans="1:5" s="130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29">
        <v>2022</v>
      </c>
      <c r="D46" s="129">
        <v>2021</v>
      </c>
      <c r="E46" s="32"/>
    </row>
    <row r="47" spans="1:5" s="130" customFormat="1" x14ac:dyDescent="0.2">
      <c r="A47" s="133">
        <v>3210</v>
      </c>
      <c r="B47" s="134" t="s">
        <v>641</v>
      </c>
      <c r="C47" s="135">
        <v>728007.45</v>
      </c>
      <c r="D47" s="135">
        <v>40438.03</v>
      </c>
    </row>
    <row r="48" spans="1:5" x14ac:dyDescent="0.2">
      <c r="A48" s="131"/>
      <c r="B48" s="136" t="s">
        <v>629</v>
      </c>
      <c r="C48" s="135">
        <f>C51+C63+C95+C98+C49</f>
        <v>0</v>
      </c>
      <c r="D48" s="135">
        <f>D51+D63+D95+D98+D49</f>
        <v>9923.5499999999993</v>
      </c>
    </row>
    <row r="49" spans="1:4" s="130" customFormat="1" x14ac:dyDescent="0.2">
      <c r="A49" s="153">
        <v>5100</v>
      </c>
      <c r="B49" s="154" t="s">
        <v>361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662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426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630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428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631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431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632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434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633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633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634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438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439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440</v>
      </c>
      <c r="C63" s="135">
        <f>C64+C73+C76+C82+C84+C86</f>
        <v>0</v>
      </c>
      <c r="D63" s="135">
        <f>D64+D73+D76+D82+D84+D86</f>
        <v>0</v>
      </c>
    </row>
    <row r="64" spans="1:4" x14ac:dyDescent="0.2">
      <c r="A64" s="33">
        <v>5510</v>
      </c>
      <c r="B64" s="29" t="s">
        <v>441</v>
      </c>
      <c r="C64" s="34">
        <f>SUM(C65:C72)</f>
        <v>0</v>
      </c>
      <c r="D64" s="34">
        <f>SUM(D65:D72)</f>
        <v>0</v>
      </c>
    </row>
    <row r="65" spans="1:4" x14ac:dyDescent="0.2">
      <c r="A65" s="33">
        <v>5511</v>
      </c>
      <c r="B65" s="29" t="s">
        <v>442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443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444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445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446</v>
      </c>
      <c r="C69" s="34">
        <v>0</v>
      </c>
      <c r="D69" s="34">
        <v>0</v>
      </c>
    </row>
    <row r="70" spans="1:4" x14ac:dyDescent="0.2">
      <c r="A70" s="33">
        <v>5516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448</v>
      </c>
      <c r="C71" s="34">
        <v>0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449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450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451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452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453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454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455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456</v>
      </c>
      <c r="C81" s="34">
        <v>0</v>
      </c>
      <c r="D81" s="34">
        <v>0</v>
      </c>
    </row>
    <row r="82" spans="1:4" x14ac:dyDescent="0.2">
      <c r="A82" s="33">
        <v>5540</v>
      </c>
      <c r="B82" s="29" t="s">
        <v>457</v>
      </c>
      <c r="C82" s="34">
        <f>SUM(C83)</f>
        <v>0</v>
      </c>
      <c r="D82" s="34">
        <f>SUM(D83)</f>
        <v>0</v>
      </c>
    </row>
    <row r="83" spans="1:4" x14ac:dyDescent="0.2">
      <c r="A83" s="33">
        <v>5541</v>
      </c>
      <c r="B83" s="29" t="s">
        <v>457</v>
      </c>
      <c r="C83" s="34">
        <v>0</v>
      </c>
      <c r="D83" s="34">
        <v>0</v>
      </c>
    </row>
    <row r="84" spans="1:4" x14ac:dyDescent="0.2">
      <c r="A84" s="33">
        <v>5550</v>
      </c>
      <c r="B84" s="29" t="s">
        <v>458</v>
      </c>
      <c r="C84" s="34">
        <f>SUM(C85)</f>
        <v>0</v>
      </c>
      <c r="D84" s="34">
        <f>SUM(D85)</f>
        <v>0</v>
      </c>
    </row>
    <row r="85" spans="1:4" x14ac:dyDescent="0.2">
      <c r="A85" s="33">
        <v>5551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5590</v>
      </c>
      <c r="B86" s="29" t="s">
        <v>459</v>
      </c>
      <c r="C86" s="34">
        <f>SUM(C87:C94)</f>
        <v>0</v>
      </c>
      <c r="D86" s="34">
        <f>SUM(D87:D94)</f>
        <v>0</v>
      </c>
    </row>
    <row r="87" spans="1:4" x14ac:dyDescent="0.2">
      <c r="A87" s="33">
        <v>5591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5592</v>
      </c>
      <c r="B88" s="29" t="s">
        <v>461</v>
      </c>
      <c r="C88" s="34">
        <v>0</v>
      </c>
      <c r="D88" s="34">
        <v>0</v>
      </c>
    </row>
    <row r="89" spans="1:4" x14ac:dyDescent="0.2">
      <c r="A89" s="33">
        <v>5593</v>
      </c>
      <c r="B89" s="29" t="s">
        <v>462</v>
      </c>
      <c r="C89" s="34">
        <v>0</v>
      </c>
      <c r="D89" s="34">
        <v>0</v>
      </c>
    </row>
    <row r="90" spans="1:4" x14ac:dyDescent="0.2">
      <c r="A90" s="33">
        <v>5594</v>
      </c>
      <c r="B90" s="29" t="s">
        <v>463</v>
      </c>
      <c r="C90" s="34">
        <v>0</v>
      </c>
      <c r="D90" s="34">
        <v>0</v>
      </c>
    </row>
    <row r="91" spans="1:4" x14ac:dyDescent="0.2">
      <c r="A91" s="33">
        <v>5595</v>
      </c>
      <c r="B91" s="29" t="s">
        <v>464</v>
      </c>
      <c r="C91" s="34">
        <v>0</v>
      </c>
      <c r="D91" s="34">
        <v>0</v>
      </c>
    </row>
    <row r="92" spans="1:4" x14ac:dyDescent="0.2">
      <c r="A92" s="33">
        <v>5596</v>
      </c>
      <c r="B92" s="29" t="s">
        <v>357</v>
      </c>
      <c r="C92" s="34">
        <v>0</v>
      </c>
      <c r="D92" s="34">
        <v>0</v>
      </c>
    </row>
    <row r="93" spans="1:4" x14ac:dyDescent="0.2">
      <c r="A93" s="33">
        <v>5597</v>
      </c>
      <c r="B93" s="29" t="s">
        <v>465</v>
      </c>
      <c r="C93" s="34">
        <v>0</v>
      </c>
      <c r="D93" s="34">
        <v>0</v>
      </c>
    </row>
    <row r="94" spans="1:4" x14ac:dyDescent="0.2">
      <c r="A94" s="33">
        <v>5599</v>
      </c>
      <c r="B94" s="29" t="s">
        <v>466</v>
      </c>
      <c r="C94" s="34">
        <v>0</v>
      </c>
      <c r="D94" s="34">
        <v>0</v>
      </c>
    </row>
    <row r="95" spans="1:4" x14ac:dyDescent="0.2">
      <c r="A95" s="133">
        <v>5600</v>
      </c>
      <c r="B95" s="134" t="s">
        <v>79</v>
      </c>
      <c r="C95" s="135">
        <f>C96</f>
        <v>0</v>
      </c>
      <c r="D95" s="135">
        <f>D96</f>
        <v>0</v>
      </c>
    </row>
    <row r="96" spans="1:4" x14ac:dyDescent="0.2">
      <c r="A96" s="33">
        <v>5610</v>
      </c>
      <c r="B96" s="29" t="s">
        <v>467</v>
      </c>
      <c r="C96" s="34">
        <f>C97</f>
        <v>0</v>
      </c>
      <c r="D96" s="34">
        <f>D97</f>
        <v>0</v>
      </c>
    </row>
    <row r="97" spans="1:4" x14ac:dyDescent="0.2">
      <c r="A97" s="33">
        <v>5611</v>
      </c>
      <c r="B97" s="29" t="s">
        <v>468</v>
      </c>
      <c r="C97" s="34">
        <v>0</v>
      </c>
      <c r="D97" s="34">
        <v>0</v>
      </c>
    </row>
    <row r="98" spans="1:4" x14ac:dyDescent="0.2">
      <c r="A98" s="133">
        <v>2110</v>
      </c>
      <c r="B98" s="139" t="s">
        <v>642</v>
      </c>
      <c r="C98" s="135">
        <f>SUM(C99:C103)</f>
        <v>0</v>
      </c>
      <c r="D98" s="135">
        <f>SUM(D99:D103)</f>
        <v>9923.5499999999993</v>
      </c>
    </row>
    <row r="99" spans="1:4" x14ac:dyDescent="0.2">
      <c r="A99" s="131">
        <v>2111</v>
      </c>
      <c r="B99" s="130" t="s">
        <v>643</v>
      </c>
      <c r="C99" s="132">
        <v>0</v>
      </c>
      <c r="D99" s="132">
        <v>0</v>
      </c>
    </row>
    <row r="100" spans="1:4" x14ac:dyDescent="0.2">
      <c r="A100" s="131">
        <v>2112</v>
      </c>
      <c r="B100" s="130" t="s">
        <v>644</v>
      </c>
      <c r="C100" s="132">
        <v>0</v>
      </c>
      <c r="D100" s="132">
        <v>0</v>
      </c>
    </row>
    <row r="101" spans="1:4" x14ac:dyDescent="0.2">
      <c r="A101" s="131">
        <v>2112</v>
      </c>
      <c r="B101" s="130" t="s">
        <v>645</v>
      </c>
      <c r="C101" s="132">
        <v>0</v>
      </c>
      <c r="D101" s="132">
        <v>9923.5499999999993</v>
      </c>
    </row>
    <row r="102" spans="1:4" x14ac:dyDescent="0.2">
      <c r="A102" s="131">
        <v>2115</v>
      </c>
      <c r="B102" s="130" t="s">
        <v>646</v>
      </c>
      <c r="C102" s="132">
        <v>0</v>
      </c>
      <c r="D102" s="132">
        <v>0</v>
      </c>
    </row>
    <row r="103" spans="1:4" x14ac:dyDescent="0.2">
      <c r="A103" s="131">
        <v>2114</v>
      </c>
      <c r="B103" s="130" t="s">
        <v>647</v>
      </c>
      <c r="C103" s="132">
        <v>0</v>
      </c>
      <c r="D103" s="132">
        <v>0</v>
      </c>
    </row>
    <row r="104" spans="1:4" x14ac:dyDescent="0.2">
      <c r="A104" s="131"/>
      <c r="B104" s="136" t="s">
        <v>648</v>
      </c>
      <c r="C104" s="135">
        <f>+C105</f>
        <v>0</v>
      </c>
      <c r="D104" s="135">
        <f>+D105</f>
        <v>0</v>
      </c>
    </row>
    <row r="105" spans="1:4" s="130" customFormat="1" x14ac:dyDescent="0.2">
      <c r="A105" s="153">
        <v>3100</v>
      </c>
      <c r="B105" s="159" t="s">
        <v>663</v>
      </c>
      <c r="C105" s="160">
        <f>SUM(C106:C109)</f>
        <v>0</v>
      </c>
      <c r="D105" s="160">
        <f>SUM(D106:D109)</f>
        <v>0</v>
      </c>
    </row>
    <row r="106" spans="1:4" s="130" customFormat="1" x14ac:dyDescent="0.2">
      <c r="A106" s="156"/>
      <c r="B106" s="161" t="s">
        <v>664</v>
      </c>
      <c r="C106" s="162">
        <v>0</v>
      </c>
      <c r="D106" s="162">
        <v>0</v>
      </c>
    </row>
    <row r="107" spans="1:4" s="130" customFormat="1" x14ac:dyDescent="0.2">
      <c r="A107" s="156"/>
      <c r="B107" s="161" t="s">
        <v>665</v>
      </c>
      <c r="C107" s="162">
        <v>0</v>
      </c>
      <c r="D107" s="162">
        <v>0</v>
      </c>
    </row>
    <row r="108" spans="1:4" s="130" customFormat="1" x14ac:dyDescent="0.2">
      <c r="A108" s="156"/>
      <c r="B108" s="161" t="s">
        <v>666</v>
      </c>
      <c r="C108" s="162">
        <v>0</v>
      </c>
      <c r="D108" s="162">
        <v>0</v>
      </c>
    </row>
    <row r="109" spans="1:4" s="130" customFormat="1" x14ac:dyDescent="0.2">
      <c r="A109" s="156"/>
      <c r="B109" s="161" t="s">
        <v>667</v>
      </c>
      <c r="C109" s="162">
        <v>0</v>
      </c>
      <c r="D109" s="162">
        <v>0</v>
      </c>
    </row>
    <row r="110" spans="1:4" s="130" customFormat="1" x14ac:dyDescent="0.2">
      <c r="A110" s="156"/>
      <c r="B110" s="164" t="s">
        <v>668</v>
      </c>
      <c r="C110" s="155">
        <f>+C111</f>
        <v>0</v>
      </c>
      <c r="D110" s="155">
        <f>+D111</f>
        <v>0</v>
      </c>
    </row>
    <row r="111" spans="1:4" s="130" customFormat="1" x14ac:dyDescent="0.2">
      <c r="A111" s="153">
        <v>1270</v>
      </c>
      <c r="B111" s="163" t="s">
        <v>254</v>
      </c>
      <c r="C111" s="160">
        <f>+C112</f>
        <v>0</v>
      </c>
      <c r="D111" s="160">
        <f>+D112</f>
        <v>0</v>
      </c>
    </row>
    <row r="112" spans="1:4" s="130" customFormat="1" x14ac:dyDescent="0.2">
      <c r="A112" s="156">
        <v>1273</v>
      </c>
      <c r="B112" s="157" t="s">
        <v>669</v>
      </c>
      <c r="C112" s="162">
        <v>0</v>
      </c>
      <c r="D112" s="162">
        <v>0</v>
      </c>
    </row>
    <row r="113" spans="1:4" s="130" customFormat="1" x14ac:dyDescent="0.2">
      <c r="A113" s="156"/>
      <c r="B113" s="164" t="s">
        <v>670</v>
      </c>
      <c r="C113" s="155">
        <f>+C114+C116</f>
        <v>0</v>
      </c>
      <c r="D113" s="155">
        <f>+D114+D116</f>
        <v>0</v>
      </c>
    </row>
    <row r="114" spans="1:4" s="130" customFormat="1" x14ac:dyDescent="0.2">
      <c r="A114" s="153">
        <v>4300</v>
      </c>
      <c r="B114" s="159" t="s">
        <v>671</v>
      </c>
      <c r="C114" s="160">
        <f>+C115</f>
        <v>0</v>
      </c>
      <c r="D114" s="165">
        <f>+D115</f>
        <v>0</v>
      </c>
    </row>
    <row r="115" spans="1:4" s="130" customFormat="1" x14ac:dyDescent="0.2">
      <c r="A115" s="156">
        <v>4399</v>
      </c>
      <c r="B115" s="161" t="s">
        <v>354</v>
      </c>
      <c r="C115" s="162">
        <v>0</v>
      </c>
      <c r="D115" s="162">
        <v>0</v>
      </c>
    </row>
    <row r="116" spans="1:4" x14ac:dyDescent="0.2">
      <c r="A116" s="133">
        <v>1120</v>
      </c>
      <c r="B116" s="140" t="s">
        <v>649</v>
      </c>
      <c r="C116" s="135">
        <f>SUM(C117:C125)</f>
        <v>0</v>
      </c>
      <c r="D116" s="135">
        <f>SUM(D117:D125)</f>
        <v>0</v>
      </c>
    </row>
    <row r="117" spans="1:4" x14ac:dyDescent="0.2">
      <c r="A117" s="131">
        <v>1124</v>
      </c>
      <c r="B117" s="141" t="s">
        <v>650</v>
      </c>
      <c r="C117" s="142">
        <v>0</v>
      </c>
      <c r="D117" s="132">
        <v>0</v>
      </c>
    </row>
    <row r="118" spans="1:4" x14ac:dyDescent="0.2">
      <c r="A118" s="131">
        <v>1124</v>
      </c>
      <c r="B118" s="141" t="s">
        <v>651</v>
      </c>
      <c r="C118" s="142">
        <v>0</v>
      </c>
      <c r="D118" s="132">
        <v>0</v>
      </c>
    </row>
    <row r="119" spans="1:4" x14ac:dyDescent="0.2">
      <c r="A119" s="131">
        <v>1124</v>
      </c>
      <c r="B119" s="141" t="s">
        <v>652</v>
      </c>
      <c r="C119" s="142">
        <v>0</v>
      </c>
      <c r="D119" s="132">
        <v>0</v>
      </c>
    </row>
    <row r="120" spans="1:4" x14ac:dyDescent="0.2">
      <c r="A120" s="131">
        <v>1124</v>
      </c>
      <c r="B120" s="141" t="s">
        <v>653</v>
      </c>
      <c r="C120" s="142">
        <v>0</v>
      </c>
      <c r="D120" s="132">
        <v>0</v>
      </c>
    </row>
    <row r="121" spans="1:4" x14ac:dyDescent="0.2">
      <c r="A121" s="131">
        <v>1124</v>
      </c>
      <c r="B121" s="141" t="s">
        <v>654</v>
      </c>
      <c r="C121" s="132">
        <v>0</v>
      </c>
      <c r="D121" s="132">
        <v>0</v>
      </c>
    </row>
    <row r="122" spans="1:4" x14ac:dyDescent="0.2">
      <c r="A122" s="131">
        <v>1124</v>
      </c>
      <c r="B122" s="141" t="s">
        <v>655</v>
      </c>
      <c r="C122" s="132">
        <v>0</v>
      </c>
      <c r="D122" s="132">
        <v>0</v>
      </c>
    </row>
    <row r="123" spans="1:4" x14ac:dyDescent="0.2">
      <c r="A123" s="131">
        <v>1122</v>
      </c>
      <c r="B123" s="141" t="s">
        <v>656</v>
      </c>
      <c r="C123" s="132">
        <v>0</v>
      </c>
      <c r="D123" s="132">
        <v>0</v>
      </c>
    </row>
    <row r="124" spans="1:4" x14ac:dyDescent="0.2">
      <c r="A124" s="131">
        <v>1122</v>
      </c>
      <c r="B124" s="141" t="s">
        <v>657</v>
      </c>
      <c r="C124" s="142">
        <v>0</v>
      </c>
      <c r="D124" s="132">
        <v>0</v>
      </c>
    </row>
    <row r="125" spans="1:4" x14ac:dyDescent="0.2">
      <c r="A125" s="131">
        <v>1122</v>
      </c>
      <c r="B125" s="141" t="s">
        <v>658</v>
      </c>
      <c r="C125" s="132">
        <v>0</v>
      </c>
      <c r="D125" s="132">
        <v>0</v>
      </c>
    </row>
    <row r="126" spans="1:4" x14ac:dyDescent="0.2">
      <c r="A126" s="131"/>
      <c r="B126" s="143" t="s">
        <v>659</v>
      </c>
      <c r="C126" s="135">
        <f>C47+C48+C104-C110-C113</f>
        <v>728007.45</v>
      </c>
      <c r="D126" s="135">
        <f>D47+D48+D104-D110-D113</f>
        <v>50361.58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151</v>
      </c>
    </row>
    <row r="7" spans="1:2" ht="14.1" customHeight="1" x14ac:dyDescent="0.2">
      <c r="B7" s="102" t="s">
        <v>152</v>
      </c>
    </row>
    <row r="8" spans="1:2" ht="14.1" customHeight="1" x14ac:dyDescent="0.2"/>
    <row r="9" spans="1:2" x14ac:dyDescent="0.2">
      <c r="A9" s="112" t="s">
        <v>29</v>
      </c>
      <c r="B9" s="104" t="s">
        <v>597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195</v>
      </c>
    </row>
    <row r="12" spans="1:2" ht="15" customHeight="1" x14ac:dyDescent="0.2"/>
    <row r="13" spans="1:2" x14ac:dyDescent="0.2">
      <c r="A13" s="112" t="s">
        <v>76</v>
      </c>
      <c r="B13" s="102" t="s">
        <v>598</v>
      </c>
    </row>
    <row r="14" spans="1:2" ht="15" customHeight="1" x14ac:dyDescent="0.2">
      <c r="B14" s="102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activeCell="F18" sqref="F18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2" t="s">
        <v>672</v>
      </c>
      <c r="B1" s="173"/>
      <c r="C1" s="174"/>
    </row>
    <row r="2" spans="1:3" s="37" customFormat="1" ht="18" customHeight="1" x14ac:dyDescent="0.25">
      <c r="A2" s="175" t="s">
        <v>625</v>
      </c>
      <c r="B2" s="176"/>
      <c r="C2" s="177"/>
    </row>
    <row r="3" spans="1:3" s="37" customFormat="1" ht="18" customHeight="1" x14ac:dyDescent="0.25">
      <c r="A3" s="175" t="s">
        <v>673</v>
      </c>
      <c r="B3" s="178"/>
      <c r="C3" s="177"/>
    </row>
    <row r="4" spans="1:3" s="40" customFormat="1" ht="18" customHeight="1" x14ac:dyDescent="0.2">
      <c r="A4" s="179" t="s">
        <v>626</v>
      </c>
      <c r="B4" s="180"/>
      <c r="C4" s="181"/>
    </row>
    <row r="5" spans="1:3" s="38" customFormat="1" x14ac:dyDescent="0.2">
      <c r="A5" s="58" t="s">
        <v>525</v>
      </c>
      <c r="B5" s="58"/>
      <c r="C5" s="145">
        <v>4997604.09</v>
      </c>
    </row>
    <row r="6" spans="1:3" x14ac:dyDescent="0.2">
      <c r="A6" s="59"/>
      <c r="B6" s="60"/>
      <c r="C6" s="61"/>
    </row>
    <row r="7" spans="1:3" x14ac:dyDescent="0.2">
      <c r="A7" s="68" t="s">
        <v>526</v>
      </c>
      <c r="B7" s="68"/>
      <c r="C7" s="146">
        <f>SUM(C8:C13)</f>
        <v>0</v>
      </c>
    </row>
    <row r="8" spans="1:3" x14ac:dyDescent="0.2">
      <c r="A8" s="76" t="s">
        <v>527</v>
      </c>
      <c r="B8" s="75" t="s">
        <v>344</v>
      </c>
      <c r="C8" s="147">
        <v>0</v>
      </c>
    </row>
    <row r="9" spans="1:3" x14ac:dyDescent="0.2">
      <c r="A9" s="62" t="s">
        <v>528</v>
      </c>
      <c r="B9" s="63" t="s">
        <v>537</v>
      </c>
      <c r="C9" s="147">
        <v>0</v>
      </c>
    </row>
    <row r="10" spans="1:3" x14ac:dyDescent="0.2">
      <c r="A10" s="62" t="s">
        <v>529</v>
      </c>
      <c r="B10" s="63" t="s">
        <v>352</v>
      </c>
      <c r="C10" s="147">
        <v>0</v>
      </c>
    </row>
    <row r="11" spans="1:3" x14ac:dyDescent="0.2">
      <c r="A11" s="62" t="s">
        <v>530</v>
      </c>
      <c r="B11" s="63" t="s">
        <v>353</v>
      </c>
      <c r="C11" s="147">
        <v>0</v>
      </c>
    </row>
    <row r="12" spans="1:3" x14ac:dyDescent="0.2">
      <c r="A12" s="62" t="s">
        <v>531</v>
      </c>
      <c r="B12" s="63" t="s">
        <v>354</v>
      </c>
      <c r="C12" s="147">
        <v>0</v>
      </c>
    </row>
    <row r="13" spans="1:3" x14ac:dyDescent="0.2">
      <c r="A13" s="64" t="s">
        <v>532</v>
      </c>
      <c r="B13" s="65" t="s">
        <v>533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83</v>
      </c>
      <c r="B15" s="60"/>
      <c r="C15" s="146">
        <f>SUM(C16:C18)</f>
        <v>360744.06</v>
      </c>
    </row>
    <row r="16" spans="1:3" x14ac:dyDescent="0.2">
      <c r="A16" s="69">
        <v>3.1</v>
      </c>
      <c r="B16" s="63" t="s">
        <v>536</v>
      </c>
      <c r="C16" s="147">
        <v>0</v>
      </c>
    </row>
    <row r="17" spans="1:3" x14ac:dyDescent="0.2">
      <c r="A17" s="70">
        <v>3.2</v>
      </c>
      <c r="B17" s="63" t="s">
        <v>534</v>
      </c>
      <c r="C17" s="147">
        <v>360744.06</v>
      </c>
    </row>
    <row r="18" spans="1:3" x14ac:dyDescent="0.2">
      <c r="A18" s="70">
        <v>3.3</v>
      </c>
      <c r="B18" s="65" t="s">
        <v>535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82</v>
      </c>
      <c r="B20" s="73"/>
      <c r="C20" s="145">
        <f>C5+C7-C15</f>
        <v>4636860.03</v>
      </c>
    </row>
    <row r="22" spans="1:3" x14ac:dyDescent="0.2">
      <c r="B22" s="39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tabSelected="1" topLeftCell="A19" workbookViewId="0">
      <selection activeCell="F32" sqref="F32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2" t="s">
        <v>672</v>
      </c>
      <c r="B1" s="183"/>
      <c r="C1" s="184"/>
    </row>
    <row r="2" spans="1:3" s="41" customFormat="1" ht="18.95" customHeight="1" x14ac:dyDescent="0.25">
      <c r="A2" s="185" t="s">
        <v>627</v>
      </c>
      <c r="B2" s="186"/>
      <c r="C2" s="187"/>
    </row>
    <row r="3" spans="1:3" s="41" customFormat="1" ht="18.95" customHeight="1" x14ac:dyDescent="0.25">
      <c r="A3" s="185" t="s">
        <v>673</v>
      </c>
      <c r="B3" s="188"/>
      <c r="C3" s="187"/>
    </row>
    <row r="4" spans="1:3" s="42" customFormat="1" x14ac:dyDescent="0.2">
      <c r="A4" s="179" t="s">
        <v>626</v>
      </c>
      <c r="B4" s="180"/>
      <c r="C4" s="181"/>
    </row>
    <row r="5" spans="1:3" x14ac:dyDescent="0.2">
      <c r="A5" s="84" t="s">
        <v>538</v>
      </c>
      <c r="B5" s="58"/>
      <c r="C5" s="149">
        <v>4156752.58</v>
      </c>
    </row>
    <row r="6" spans="1:3" x14ac:dyDescent="0.2">
      <c r="A6" s="78"/>
      <c r="B6" s="60"/>
      <c r="C6" s="79"/>
    </row>
    <row r="7" spans="1:3" x14ac:dyDescent="0.2">
      <c r="A7" s="68" t="s">
        <v>539</v>
      </c>
      <c r="B7" s="80"/>
      <c r="C7" s="146">
        <f>SUM(C8:C28)</f>
        <v>247900</v>
      </c>
    </row>
    <row r="8" spans="1:3" x14ac:dyDescent="0.2">
      <c r="A8" s="128">
        <v>2.1</v>
      </c>
      <c r="B8" s="85" t="s">
        <v>372</v>
      </c>
      <c r="C8" s="150">
        <v>0</v>
      </c>
    </row>
    <row r="9" spans="1:3" x14ac:dyDescent="0.2">
      <c r="A9" s="128">
        <v>2.2000000000000002</v>
      </c>
      <c r="B9" s="85" t="s">
        <v>369</v>
      </c>
      <c r="C9" s="150">
        <v>0</v>
      </c>
    </row>
    <row r="10" spans="1:3" x14ac:dyDescent="0.2">
      <c r="A10" s="90">
        <v>2.2999999999999998</v>
      </c>
      <c r="B10" s="77" t="s">
        <v>239</v>
      </c>
      <c r="C10" s="150">
        <v>0</v>
      </c>
    </row>
    <row r="11" spans="1:3" x14ac:dyDescent="0.2">
      <c r="A11" s="90">
        <v>2.4</v>
      </c>
      <c r="B11" s="77" t="s">
        <v>240</v>
      </c>
      <c r="C11" s="150">
        <v>0</v>
      </c>
    </row>
    <row r="12" spans="1:3" x14ac:dyDescent="0.2">
      <c r="A12" s="90">
        <v>2.5</v>
      </c>
      <c r="B12" s="77" t="s">
        <v>241</v>
      </c>
      <c r="C12" s="150">
        <v>0</v>
      </c>
    </row>
    <row r="13" spans="1:3" x14ac:dyDescent="0.2">
      <c r="A13" s="90">
        <v>2.6</v>
      </c>
      <c r="B13" s="77" t="s">
        <v>242</v>
      </c>
      <c r="C13" s="150">
        <v>247900</v>
      </c>
    </row>
    <row r="14" spans="1:3" x14ac:dyDescent="0.2">
      <c r="A14" s="90">
        <v>2.7</v>
      </c>
      <c r="B14" s="77" t="s">
        <v>243</v>
      </c>
      <c r="C14" s="150">
        <v>0</v>
      </c>
    </row>
    <row r="15" spans="1:3" x14ac:dyDescent="0.2">
      <c r="A15" s="90">
        <v>2.8</v>
      </c>
      <c r="B15" s="77" t="s">
        <v>244</v>
      </c>
      <c r="C15" s="150">
        <v>0</v>
      </c>
    </row>
    <row r="16" spans="1:3" x14ac:dyDescent="0.2">
      <c r="A16" s="90">
        <v>2.9</v>
      </c>
      <c r="B16" s="77" t="s">
        <v>246</v>
      </c>
      <c r="C16" s="150">
        <v>0</v>
      </c>
    </row>
    <row r="17" spans="1:3" x14ac:dyDescent="0.2">
      <c r="A17" s="90" t="s">
        <v>540</v>
      </c>
      <c r="B17" s="77" t="s">
        <v>541</v>
      </c>
      <c r="C17" s="150">
        <v>0</v>
      </c>
    </row>
    <row r="18" spans="1:3" x14ac:dyDescent="0.2">
      <c r="A18" s="90" t="s">
        <v>570</v>
      </c>
      <c r="B18" s="77" t="s">
        <v>248</v>
      </c>
      <c r="C18" s="150">
        <v>0</v>
      </c>
    </row>
    <row r="19" spans="1:3" x14ac:dyDescent="0.2">
      <c r="A19" s="90" t="s">
        <v>571</v>
      </c>
      <c r="B19" s="77" t="s">
        <v>542</v>
      </c>
      <c r="C19" s="150">
        <v>0</v>
      </c>
    </row>
    <row r="20" spans="1:3" x14ac:dyDescent="0.2">
      <c r="A20" s="90" t="s">
        <v>572</v>
      </c>
      <c r="B20" s="77" t="s">
        <v>543</v>
      </c>
      <c r="C20" s="150">
        <v>0</v>
      </c>
    </row>
    <row r="21" spans="1:3" x14ac:dyDescent="0.2">
      <c r="A21" s="90" t="s">
        <v>573</v>
      </c>
      <c r="B21" s="77" t="s">
        <v>544</v>
      </c>
      <c r="C21" s="150">
        <v>0</v>
      </c>
    </row>
    <row r="22" spans="1:3" x14ac:dyDescent="0.2">
      <c r="A22" s="90" t="s">
        <v>545</v>
      </c>
      <c r="B22" s="77" t="s">
        <v>546</v>
      </c>
      <c r="C22" s="150">
        <v>0</v>
      </c>
    </row>
    <row r="23" spans="1:3" x14ac:dyDescent="0.2">
      <c r="A23" s="90" t="s">
        <v>547</v>
      </c>
      <c r="B23" s="77" t="s">
        <v>548</v>
      </c>
      <c r="C23" s="150">
        <v>0</v>
      </c>
    </row>
    <row r="24" spans="1:3" x14ac:dyDescent="0.2">
      <c r="A24" s="90" t="s">
        <v>549</v>
      </c>
      <c r="B24" s="77" t="s">
        <v>550</v>
      </c>
      <c r="C24" s="150">
        <v>0</v>
      </c>
    </row>
    <row r="25" spans="1:3" x14ac:dyDescent="0.2">
      <c r="A25" s="90" t="s">
        <v>551</v>
      </c>
      <c r="B25" s="77" t="s">
        <v>552</v>
      </c>
      <c r="C25" s="150">
        <v>0</v>
      </c>
    </row>
    <row r="26" spans="1:3" x14ac:dyDescent="0.2">
      <c r="A26" s="90" t="s">
        <v>553</v>
      </c>
      <c r="B26" s="77" t="s">
        <v>554</v>
      </c>
      <c r="C26" s="150">
        <v>0</v>
      </c>
    </row>
    <row r="27" spans="1:3" x14ac:dyDescent="0.2">
      <c r="A27" s="90" t="s">
        <v>555</v>
      </c>
      <c r="B27" s="77" t="s">
        <v>556</v>
      </c>
      <c r="C27" s="150">
        <v>0</v>
      </c>
    </row>
    <row r="28" spans="1:3" x14ac:dyDescent="0.2">
      <c r="A28" s="90" t="s">
        <v>557</v>
      </c>
      <c r="B28" s="85" t="s">
        <v>558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559</v>
      </c>
      <c r="B30" s="89"/>
      <c r="C30" s="151">
        <f>SUM(C31:C37)</f>
        <v>0</v>
      </c>
    </row>
    <row r="31" spans="1:3" x14ac:dyDescent="0.2">
      <c r="A31" s="90" t="s">
        <v>560</v>
      </c>
      <c r="B31" s="77" t="s">
        <v>441</v>
      </c>
      <c r="C31" s="150">
        <v>0</v>
      </c>
    </row>
    <row r="32" spans="1:3" x14ac:dyDescent="0.2">
      <c r="A32" s="90" t="s">
        <v>561</v>
      </c>
      <c r="B32" s="77" t="s">
        <v>80</v>
      </c>
      <c r="C32" s="150">
        <v>0</v>
      </c>
    </row>
    <row r="33" spans="1:5" x14ac:dyDescent="0.2">
      <c r="A33" s="90" t="s">
        <v>562</v>
      </c>
      <c r="B33" s="77" t="s">
        <v>451</v>
      </c>
      <c r="C33" s="150">
        <v>0</v>
      </c>
    </row>
    <row r="34" spans="1:5" x14ac:dyDescent="0.2">
      <c r="A34" s="90" t="s">
        <v>563</v>
      </c>
      <c r="B34" s="77" t="s">
        <v>564</v>
      </c>
      <c r="C34" s="150">
        <v>0</v>
      </c>
    </row>
    <row r="35" spans="1:5" x14ac:dyDescent="0.2">
      <c r="A35" s="90" t="s">
        <v>565</v>
      </c>
      <c r="B35" s="77" t="s">
        <v>566</v>
      </c>
      <c r="C35" s="150">
        <v>0</v>
      </c>
    </row>
    <row r="36" spans="1:5" x14ac:dyDescent="0.2">
      <c r="A36" s="90" t="s">
        <v>567</v>
      </c>
      <c r="B36" s="77" t="s">
        <v>459</v>
      </c>
      <c r="C36" s="150">
        <v>0</v>
      </c>
    </row>
    <row r="37" spans="1:5" x14ac:dyDescent="0.2">
      <c r="A37" s="90" t="s">
        <v>568</v>
      </c>
      <c r="B37" s="85" t="s">
        <v>569</v>
      </c>
      <c r="C37" s="152">
        <v>0</v>
      </c>
    </row>
    <row r="38" spans="1:5" x14ac:dyDescent="0.2">
      <c r="A38" s="78"/>
      <c r="B38" s="81"/>
      <c r="C38" s="82"/>
    </row>
    <row r="39" spans="1:5" x14ac:dyDescent="0.2">
      <c r="A39" s="83" t="s">
        <v>84</v>
      </c>
      <c r="B39" s="58"/>
      <c r="C39" s="145">
        <f>C5-C7+C30</f>
        <v>3908852.58</v>
      </c>
      <c r="D39" s="194"/>
      <c r="E39" s="195"/>
    </row>
    <row r="41" spans="1:5" x14ac:dyDescent="0.2">
      <c r="B41" s="39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1" t="s">
        <v>672</v>
      </c>
      <c r="B1" s="189"/>
      <c r="C1" s="189"/>
      <c r="D1" s="189"/>
      <c r="E1" s="189"/>
      <c r="F1" s="189"/>
      <c r="G1" s="27" t="s">
        <v>617</v>
      </c>
      <c r="H1" s="28">
        <v>2022</v>
      </c>
    </row>
    <row r="2" spans="1:10" ht="18.95" customHeight="1" x14ac:dyDescent="0.2">
      <c r="A2" s="171" t="s">
        <v>628</v>
      </c>
      <c r="B2" s="189"/>
      <c r="C2" s="189"/>
      <c r="D2" s="189"/>
      <c r="E2" s="189"/>
      <c r="F2" s="189"/>
      <c r="G2" s="27" t="s">
        <v>618</v>
      </c>
      <c r="H2" s="28" t="s">
        <v>620</v>
      </c>
    </row>
    <row r="3" spans="1:10" ht="18.95" customHeight="1" x14ac:dyDescent="0.2">
      <c r="A3" s="190" t="s">
        <v>673</v>
      </c>
      <c r="B3" s="191"/>
      <c r="C3" s="191"/>
      <c r="D3" s="191"/>
      <c r="E3" s="191"/>
      <c r="F3" s="191"/>
      <c r="G3" s="27" t="s">
        <v>619</v>
      </c>
      <c r="H3" s="28">
        <v>3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5659000</v>
      </c>
      <c r="E40" s="34">
        <v>0</v>
      </c>
      <c r="F40" s="34">
        <f t="shared" si="0"/>
        <v>5659000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5304504.09</v>
      </c>
      <c r="E41" s="34">
        <v>-6872849.5199999996</v>
      </c>
      <c r="F41" s="34">
        <f t="shared" si="0"/>
        <v>-1568345.4299999997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1213849.52</v>
      </c>
      <c r="E42" s="34">
        <v>-306900</v>
      </c>
      <c r="F42" s="34">
        <f t="shared" si="0"/>
        <v>906949.52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4997604.09</v>
      </c>
      <c r="E43" s="34">
        <v>-4997604.09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0</v>
      </c>
      <c r="E44" s="34">
        <v>-4997604.09</v>
      </c>
      <c r="F44" s="34">
        <f t="shared" si="0"/>
        <v>-4997604.09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0</v>
      </c>
      <c r="E45" s="34">
        <v>-5659000</v>
      </c>
      <c r="F45" s="34">
        <f t="shared" si="0"/>
        <v>-5659000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7842672.5899999999</v>
      </c>
      <c r="E46" s="34">
        <v>-5355475.6500000004</v>
      </c>
      <c r="F46" s="34">
        <f t="shared" si="0"/>
        <v>2487196.9399999995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1198723.07</v>
      </c>
      <c r="E47" s="34">
        <v>-2183672.59</v>
      </c>
      <c r="F47" s="34">
        <f t="shared" si="0"/>
        <v>-984949.51999999979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4156752.58</v>
      </c>
      <c r="E48" s="34">
        <v>-4156752.58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4156752.58</v>
      </c>
      <c r="E49" s="34">
        <v>-4156752.58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4156752.58</v>
      </c>
      <c r="E50" s="34">
        <v>-4156752.58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4156752.58</v>
      </c>
      <c r="E51" s="34">
        <v>0</v>
      </c>
      <c r="F51" s="34">
        <f t="shared" si="0"/>
        <v>4156752.58</v>
      </c>
    </row>
    <row r="53" spans="1:6" x14ac:dyDescent="0.2">
      <c r="B53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125</v>
      </c>
      <c r="B9" s="120"/>
      <c r="C9" s="120"/>
      <c r="D9" s="120"/>
    </row>
    <row r="10" spans="1:8" s="119" customFormat="1" ht="26.1" customHeight="1" x14ac:dyDescent="0.2">
      <c r="A10" s="122" t="s">
        <v>600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601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602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603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604</v>
      </c>
      <c r="B15" s="124" t="s">
        <v>40</v>
      </c>
    </row>
    <row r="16" spans="1:8" s="119" customFormat="1" ht="12.95" customHeight="1" x14ac:dyDescent="0.2">
      <c r="A16" s="123" t="s">
        <v>605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97</v>
      </c>
    </row>
    <row r="19" spans="1:4" s="119" customFormat="1" ht="12.95" customHeight="1" x14ac:dyDescent="0.2">
      <c r="A19" s="127" t="s">
        <v>606</v>
      </c>
    </row>
    <row r="20" spans="1:4" s="119" customFormat="1" ht="12.95" customHeight="1" x14ac:dyDescent="0.2">
      <c r="A20" s="127" t="s">
        <v>607</v>
      </c>
    </row>
    <row r="21" spans="1:4" s="119" customFormat="1" x14ac:dyDescent="0.2">
      <c r="A21" s="120"/>
    </row>
    <row r="22" spans="1:4" s="119" customFormat="1" x14ac:dyDescent="0.2">
      <c r="A22" s="120" t="s">
        <v>520</v>
      </c>
      <c r="B22" s="120"/>
      <c r="C22" s="120"/>
      <c r="D22" s="120"/>
    </row>
    <row r="23" spans="1:4" s="119" customFormat="1" x14ac:dyDescent="0.2">
      <c r="A23" s="120" t="s">
        <v>521</v>
      </c>
      <c r="B23" s="120"/>
      <c r="C23" s="120"/>
      <c r="D23" s="120"/>
    </row>
    <row r="24" spans="1:4" s="119" customFormat="1" x14ac:dyDescent="0.2">
      <c r="A24" s="120" t="s">
        <v>522</v>
      </c>
      <c r="B24" s="120"/>
      <c r="C24" s="120"/>
      <c r="D24" s="120"/>
    </row>
    <row r="25" spans="1:4" s="119" customFormat="1" x14ac:dyDescent="0.2">
      <c r="A25" s="120" t="s">
        <v>523</v>
      </c>
      <c r="B25" s="120"/>
      <c r="C25" s="120"/>
      <c r="D25" s="120"/>
    </row>
    <row r="26" spans="1:4" s="119" customFormat="1" x14ac:dyDescent="0.2">
      <c r="A26" s="120" t="s">
        <v>524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98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2019-02-13T21:19:08Z</cp:lastPrinted>
  <dcterms:created xsi:type="dcterms:W3CDTF">2012-12-11T20:36:24Z</dcterms:created>
  <dcterms:modified xsi:type="dcterms:W3CDTF">2022-10-28T23:55:33Z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