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UENTA PÚBLICA Y REPORTES TRIMESTRALES 2018-2021\CUENTA PUBLICA 2023\1ER TRIMESTRE\LDF\"/>
    </mc:Choice>
  </mc:AlternateContent>
  <bookViews>
    <workbookView xWindow="-120" yWindow="-120" windowWidth="19200" windowHeight="6480" firstSheet="3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D10" i="10"/>
  <c r="G57" i="9"/>
  <c r="G26" i="9"/>
  <c r="G25" i="9"/>
  <c r="G24" i="9"/>
  <c r="G23" i="9"/>
  <c r="G22" i="9"/>
  <c r="G21" i="9"/>
  <c r="G20" i="9"/>
  <c r="D29" i="9"/>
  <c r="D28" i="9"/>
  <c r="D27" i="9"/>
  <c r="D9" i="9"/>
  <c r="G63" i="9"/>
  <c r="D63" i="9"/>
  <c r="D57" i="9"/>
  <c r="G55" i="9"/>
  <c r="D55" i="9"/>
  <c r="G51" i="9"/>
  <c r="D51" i="9"/>
  <c r="G34" i="9"/>
  <c r="G33" i="9"/>
  <c r="G32" i="9"/>
  <c r="G31" i="9"/>
  <c r="G30" i="9"/>
  <c r="G29" i="9"/>
  <c r="G28" i="9"/>
  <c r="D35" i="9"/>
  <c r="D34" i="9"/>
  <c r="D33" i="9"/>
  <c r="D32" i="9"/>
  <c r="D31" i="9"/>
  <c r="D30" i="9"/>
  <c r="D26" i="9"/>
  <c r="D25" i="9"/>
  <c r="D24" i="9"/>
  <c r="D23" i="9"/>
  <c r="D22" i="9"/>
  <c r="D21" i="9"/>
  <c r="D20" i="9"/>
  <c r="G18" i="9"/>
  <c r="G17" i="9"/>
  <c r="G16" i="9"/>
  <c r="G15" i="9"/>
  <c r="G14" i="9"/>
  <c r="G13" i="9"/>
  <c r="G12" i="9"/>
  <c r="G11" i="9"/>
  <c r="D18" i="9"/>
  <c r="D17" i="9"/>
  <c r="D16" i="9"/>
  <c r="D15" i="9"/>
  <c r="D14" i="9"/>
  <c r="D13" i="9"/>
  <c r="D12" i="9"/>
  <c r="D11" i="9"/>
  <c r="C47" i="8"/>
  <c r="D47" i="8"/>
  <c r="E47" i="8"/>
  <c r="F47" i="8"/>
  <c r="G47" i="8"/>
  <c r="B47" i="8"/>
  <c r="D56" i="8"/>
  <c r="D55" i="8"/>
  <c r="D54" i="8"/>
  <c r="D53" i="8"/>
  <c r="D52" i="8"/>
  <c r="D51" i="8"/>
  <c r="D50" i="8"/>
  <c r="D49" i="8"/>
  <c r="D48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 s="1"/>
  <c r="C9" i="8"/>
  <c r="E9" i="8"/>
  <c r="F9" i="8"/>
  <c r="G9" i="8"/>
  <c r="B9" i="8"/>
  <c r="D103" i="7"/>
  <c r="D15" i="7"/>
  <c r="D14" i="7"/>
  <c r="D13" i="7"/>
  <c r="D12" i="7"/>
  <c r="D11" i="7"/>
  <c r="D10" i="7"/>
  <c r="D134" i="7"/>
  <c r="D129" i="7"/>
  <c r="D128" i="7"/>
  <c r="D127" i="7"/>
  <c r="D126" i="7"/>
  <c r="D125" i="7"/>
  <c r="D124" i="7"/>
  <c r="D117" i="7"/>
  <c r="D116" i="7"/>
  <c r="D111" i="7"/>
  <c r="D110" i="7"/>
  <c r="D109" i="7"/>
  <c r="D108" i="7"/>
  <c r="D107" i="7"/>
  <c r="D106" i="7"/>
  <c r="D105" i="7"/>
  <c r="D104" i="7"/>
  <c r="D100" i="7"/>
  <c r="D99" i="7"/>
  <c r="D98" i="7"/>
  <c r="D97" i="7"/>
  <c r="D96" i="7"/>
  <c r="D95" i="7"/>
  <c r="D94" i="7"/>
  <c r="D90" i="7"/>
  <c r="D89" i="7"/>
  <c r="D88" i="7"/>
  <c r="D87" i="7"/>
  <c r="D86" i="7"/>
  <c r="D57" i="7"/>
  <c r="D50" i="7"/>
  <c r="D49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5" i="7"/>
  <c r="D24" i="7"/>
  <c r="D23" i="7"/>
  <c r="D22" i="7"/>
  <c r="D21" i="7"/>
  <c r="D20" i="7"/>
  <c r="D19" i="7"/>
  <c r="D49" i="6" l="1"/>
  <c r="D48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7" i="6"/>
  <c r="D15" i="6"/>
  <c r="D14" i="6"/>
  <c r="D13" i="6"/>
  <c r="D12" i="6"/>
  <c r="D11" i="6"/>
  <c r="D10" i="6"/>
  <c r="D9" i="6"/>
  <c r="C47" i="2" l="1"/>
  <c r="B47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E58" i="8"/>
  <c r="F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B9" i="7" s="1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E84" i="7" l="1"/>
  <c r="C9" i="7"/>
  <c r="G28" i="7"/>
  <c r="F41" i="6"/>
  <c r="G28" i="6"/>
  <c r="E81" i="2"/>
  <c r="E79" i="2"/>
  <c r="F79" i="2"/>
  <c r="F81" i="2" s="1"/>
  <c r="K20" i="4"/>
  <c r="E20" i="4"/>
  <c r="I20" i="4"/>
  <c r="C43" i="9"/>
  <c r="C77" i="9" s="1"/>
  <c r="B43" i="9"/>
  <c r="E9" i="9"/>
  <c r="G9" i="9"/>
  <c r="B9" i="9"/>
  <c r="D43" i="9"/>
  <c r="E43" i="9"/>
  <c r="G43" i="9"/>
  <c r="B58" i="8"/>
  <c r="D58" i="8"/>
  <c r="C58" i="8"/>
  <c r="G58" i="8"/>
  <c r="G123" i="7"/>
  <c r="B84" i="7"/>
  <c r="C84" i="7"/>
  <c r="C159" i="7" s="1"/>
  <c r="G18" i="7"/>
  <c r="G38" i="7"/>
  <c r="G75" i="7"/>
  <c r="G93" i="7"/>
  <c r="G133" i="7"/>
  <c r="G150" i="7"/>
  <c r="D84" i="7"/>
  <c r="E9" i="7"/>
  <c r="F84" i="7"/>
  <c r="G58" i="7"/>
  <c r="G113" i="7"/>
  <c r="G137" i="7"/>
  <c r="B41" i="6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D77" i="9" l="1"/>
  <c r="D79" i="9" s="1"/>
  <c r="G77" i="9"/>
  <c r="G80" i="9" s="1"/>
  <c r="E77" i="9"/>
  <c r="E159" i="7"/>
  <c r="F159" i="7"/>
  <c r="B159" i="7"/>
  <c r="G9" i="7"/>
  <c r="B70" i="6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C62" i="2" s="1"/>
  <c r="B9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<sst xmlns="http://schemas.openxmlformats.org/spreadsheetml/2006/main" count="848" uniqueCount="597">
  <si>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</si>
  <si>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</si>
  <si>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</si>
  <si>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</si>
  <si>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</si>
  <si>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</si>
  <si>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</si>
  <si>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</si>
  <si>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</si>
  <si>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</si>
  <si>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</si>
  <si>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</si>
  <si>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</si>
  <si>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</si>
  <si>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</si>
  <si>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</si>
  <si>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</si>
  <si>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</si>
  <si>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</si>
  <si>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</si>
  <si>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</si>
  <si>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</si>
  <si>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</si>
  <si>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</si>
  <si>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</si>
  <si>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</si>
  <si>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</si>
  <si>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</si>
  <si>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</si>
  <si>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</si>
  <si>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</si>
  <si>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</si>
  <si>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</si>
  <si>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</si>
  <si>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</si>
  <si>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</si>
  <si>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</si>
  <si>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</si>
  <si>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</si>
  <si>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</si>
  <si>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</si>
  <si>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</si>
  <si>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</si>
  <si>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</si>
  <si>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</si>
  <si>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</si>
  <si>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</si>
  <si>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</si>
  <si>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</si>
  <si>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</si>
  <si>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</si>
  <si>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</si>
  <si>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</si>
  <si>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</si>
  <si>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</si>
  <si>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</si>
  <si>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</si>
  <si>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</si>
  <si>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</si>
  <si>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</si>
  <si>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</si>
  <si>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</si>
  <si>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</si>
  <si>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</si>
  <si>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</si>
  <si>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</si>
  <si>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</si>
  <si>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</si>
  <si>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</si>
  <si>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</si>
  <si>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</si>
  <si>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</si>
  <si>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</si>
  <si>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</si>
  <si>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</si>
  <si>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</si>
  <si>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</si>
  <si>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</si>
  <si>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</si>
  <si>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</si>
  <si>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</si>
  <si>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</si>
  <si>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</si>
  <si>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</si>
  <si>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</si>
  <si>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</si>
  <si>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</si>
  <si>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</si>
  <si>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</si>
  <si>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</si>
  <si>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</si>
  <si>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</si>
  <si>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</si>
  <si>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</si>
  <si>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</si>
  <si>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</si>
  <si>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</si>
  <si>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</si>
  <si>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</si>
  <si>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</si>
  <si>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</si>
  <si>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</si>
  <si>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</si>
  <si>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</si>
  <si>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</si>
  <si>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</si>
  <si>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</si>
  <si>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</si>
  <si>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</si>
  <si>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</si>
  <si>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</si>
  <si>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</si>
  <si>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</si>
  <si>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</si>
  <si>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</si>
  <si>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</si>
  <si>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</si>
  <si>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</si>
  <si>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</si>
  <si>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</si>
  <si>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</si>
  <si>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</si>
  <si>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</si>
  <si>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</si>
  <si>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</si>
  <si>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</si>
  <si>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</si>
  <si>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</si>
  <si>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</si>
  <si>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</si>
  <si>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</si>
  <si>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</si>
  <si>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</si>
  <si>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</si>
  <si>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</si>
  <si>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</si>
  <si>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</si>
  <si>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</si>
  <si>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</si>
  <si>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</si>
  <si>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</si>
  <si>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</si>
  <si>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</si>
  <si>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</si>
  <si>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</si>
  <si>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</si>
  <si>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</si>
  <si>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</si>
  <si>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</si>
  <si>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</si>
  <si>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</si>
  <si>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</si>
  <si>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</si>
  <si>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</si>
  <si>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</si>
  <si>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</si>
  <si>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</si>
  <si>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</si>
  <si>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</si>
  <si>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</si>
  <si>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</si>
  <si>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</si>
  <si>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</si>
  <si>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</si>
  <si>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</si>
  <si>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</si>
  <si>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</si>
  <si>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</si>
  <si>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</si>
  <si>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</si>
  <si>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</si>
  <si>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</si>
  <si>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</si>
  <si>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</si>
  <si>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</si>
  <si>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</si>
  <si>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</si>
  <si>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</si>
  <si>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</si>
  <si>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</si>
  <si>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</si>
  <si>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</si>
  <si>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</si>
  <si>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</si>
  <si>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</si>
  <si>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</si>
  <si>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</si>
  <si>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</si>
  <si>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</si>
  <si>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</si>
  <si>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</si>
  <si>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</si>
  <si>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</si>
  <si>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</si>
  <si>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</si>
  <si>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</si>
  <si>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</si>
  <si>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</si>
  <si>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</si>
  <si>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</si>
  <si>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</si>
  <si>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</si>
  <si>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</si>
  <si>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</si>
  <si>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</si>
  <si>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</si>
  <si>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</si>
  <si>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</si>
  <si>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</si>
  <si>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</si>
  <si>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</si>
  <si>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</si>
  <si>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</si>
  <si>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</si>
  <si>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</si>
  <si>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</si>
  <si>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</si>
  <si>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</si>
  <si>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</si>
  <si>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</si>
  <si>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</si>
  <si>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</si>
  <si>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</si>
  <si>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</si>
  <si>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</si>
  <si>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</si>
  <si>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</si>
  <si>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</si>
  <si>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</si>
  <si>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</si>
  <si>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</si>
  <si>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</si>
  <si>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</si>
  <si>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</si>
  <si>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</si>
  <si>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</si>
  <si>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</si>
  <si>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</si>
  <si>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</si>
  <si>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</si>
  <si>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</si>
  <si>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</si>
  <si>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</si>
  <si>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</si>
  <si>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</si>
  <si>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</si>
  <si>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</si>
  <si>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</si>
  <si>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</si>
  <si>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</si>
  <si>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</si>
  <si>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</si>
  <si>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</si>
  <si>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</si>
  <si>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</si>
  <si>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</si>
  <si>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</si>
  <si>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</si>
  <si>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</si>
  <si>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</si>
  <si>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</si>
  <si>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</si>
  <si>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</si>
  <si>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</si>
  <si>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</si>
  <si>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</si>
  <si>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</si>
  <si>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</si>
  <si>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</si>
  <si>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</si>
  <si>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</si>
  <si>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</si>
  <si>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</si>
  <si>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</si>
  <si>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</si>
  <si>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</si>
  <si>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</si>
  <si>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</si>
  <si>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</si>
  <si>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</si>
  <si>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</si>
  <si>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</si>
  <si>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</si>
  <si>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</si>
  <si>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</si>
  <si>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</si>
  <si>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</si>
  <si>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</si>
  <si>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</si>
  <si>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</si>
  <si>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</si>
  <si>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</si>
  <si>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</si>
  <si>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</si>
  <si>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</si>
  <si>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</si>
  <si>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</si>
  <si>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</si>
  <si>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</si>
  <si>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</si>
  <si>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</si>
  <si>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</si>
  <si>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</si>
  <si>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</si>
  <si>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</si>
  <si>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</si>
  <si>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</si>
  <si>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</si>
  <si>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</si>
  <si>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</si>
  <si>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</si>
  <si>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</si>
  <si>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</si>
  <si>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</si>
  <si>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</si>
  <si>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</si>
  <si>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</si>
  <si>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</si>
  <si>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</si>
  <si>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</si>
  <si>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</si>
  <si>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</si>
  <si>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</si>
  <si>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</si>
  <si>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</si>
  <si>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</si>
  <si>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</si>
  <si>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</si>
  <si>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</si>
  <si>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</si>
  <si>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</si>
  <si>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</si>
  <si>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</si>
  <si>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</si>
  <si>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</si>
  <si>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</si>
  <si>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</si>
  <si>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</si>
  <si>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</si>
  <si>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</si>
  <si>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</si>
  <si>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</si>
  <si>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</si>
  <si>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</si>
  <si>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</si>
  <si>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</si>
  <si>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</si>
  <si>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</si>
  <si>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</si>
  <si>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</si>
  <si>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</si>
  <si>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</si>
  <si>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</si>
  <si>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</si>
  <si>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</si>
  <si>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</si>
  <si>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</si>
  <si>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</si>
  <si>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</si>
  <si>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</si>
  <si>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</si>
  <si>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</si>
  <si>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</si>
  <si>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</si>
  <si>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</si>
  <si>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</si>
  <si>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</si>
  <si>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</si>
  <si>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</si>
  <si>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</si>
  <si>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</si>
  <si>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</si>
  <si>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</si>
  <si>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</si>
  <si>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</si>
  <si>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</si>
  <si>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</si>
  <si>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</si>
  <si>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</si>
  <si>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</si>
  <si>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</si>
  <si>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</si>
  <si>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</si>
  <si>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</si>
  <si>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</si>
  <si>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</si>
  <si>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</si>
  <si>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</si>
  <si>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</si>
  <si>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</si>
  <si>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</si>
  <si>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</si>
  <si>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</si>
  <si>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</si>
  <si>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</si>
  <si>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</si>
  <si>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</si>
  <si>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</si>
  <si>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</si>
  <si>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</si>
  <si>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</si>
  <si>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</si>
  <si>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</si>
  <si>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</si>
  <si>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</si>
  <si>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</si>
  <si>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</si>
  <si>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</si>
  <si>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</si>
  <si>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</si>
  <si>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</si>
  <si>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</si>
  <si>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</si>
  <si>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</si>
  <si>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</si>
  <si>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</si>
  <si>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</si>
  <si>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</si>
  <si>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</si>
  <si>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</si>
  <si>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</si>
  <si>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</si>
  <si>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</si>
  <si>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</si>
  <si>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</si>
  <si>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</si>
  <si>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</si>
  <si>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</si>
  <si>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</si>
  <si>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</si>
  <si>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</si>
  <si>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</si>
  <si>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</si>
  <si>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</si>
  <si>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</si>
  <si>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</si>
  <si>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</si>
  <si>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</si>
  <si>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</si>
  <si>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</si>
  <si>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</si>
  <si>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</si>
  <si>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</si>
  <si>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</si>
  <si>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</si>
  <si>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</si>
  <si>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</si>
  <si>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</si>
  <si>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</si>
  <si>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</si>
  <si>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</si>
  <si>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</si>
  <si>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</si>
  <si>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</si>
  <si>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</si>
  <si>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</si>
  <si>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</si>
  <si>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</si>
  <si>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</si>
  <si>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</si>
  <si>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</si>
  <si>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</si>
  <si>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</si>
  <si>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</si>
  <si>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</si>
  <si>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</si>
  <si>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</si>
  <si>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</si>
  <si>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</si>
  <si>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</si>
  <si>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</si>
  <si>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</si>
  <si>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</si>
  <si>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</si>
  <si>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</si>
  <si>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</si>
  <si>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</si>
  <si>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</si>
  <si>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</si>
  <si>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</si>
  <si>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</si>
  <si>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</si>
  <si>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</si>
  <si>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</si>
  <si>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</si>
  <si>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</si>
  <si>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</si>
  <si>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</si>
  <si>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</si>
  <si>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</si>
  <si>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</si>
  <si>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</si>
  <si>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</si>
  <si>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</si>
  <si>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</si>
  <si>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</si>
  <si>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</si>
  <si>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</si>
  <si>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</si>
  <si>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</si>
  <si>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</si>
  <si>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</si>
  <si>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</si>
  <si>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</si>
  <si>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</si>
  <si>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</si>
  <si>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</si>
  <si>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</si>
  <si>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</si>
  <si>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</si>
  <si>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</si>
  <si>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</si>
  <si>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</si>
  <si>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</si>
  <si>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</si>
  <si>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</si>
  <si>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</si>
  <si>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</si>
  <si>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</si>
  <si>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</si>
  <si>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</si>
  <si>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</si>
  <si>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</si>
  <si>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</si>
  <si>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</si>
  <si>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</si>
  <si>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</si>
  <si>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</si>
  <si>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</si>
  <si>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</si>
  <si>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</si>
  <si>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</si>
  <si>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</si>
  <si>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</si>
  <si>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</si>
  <si>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</si>
  <si>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</si>
  <si>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</si>
  <si>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</si>
  <si>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</si>
  <si>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</si>
  <si>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</si>
  <si>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</si>
  <si>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</si>
  <si>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</si>
  <si>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</si>
  <si>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</si>
  <si>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</si>
  <si>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</si>
  <si>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</si>
  <si>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</si>
  <si>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</si>
  <si>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</si>
  <si>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</si>
  <si>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</si>
  <si>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</si>
  <si>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</si>
  <si>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</si>
  <si>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Tierra Blanca, Guanajuato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</si>
  <si>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</si>
  <si>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</si>
  <si>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</si>
  <si>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</si>
  <si>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</si>
  <si>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AYUNTAMIENTO</t>
  </si>
  <si>
    <t>31111M400070000 TESORERIA MUNICIPAL</t>
  </si>
  <si>
    <t>31111M400070100 DIRECCION DE TESORERIA</t>
  </si>
  <si>
    <t>31111M400070200 COORDINACION DE CATASTRO</t>
  </si>
  <si>
    <t>31111M400070300 DIRECCION DE FISCALIZACION</t>
  </si>
  <si>
    <t>31111M400080000 CONTRALORIA MUNICIPAL</t>
  </si>
  <si>
    <t>31111M400090000 DIRECCION DE OBRAS PUBLICAS</t>
  </si>
  <si>
    <t>31111M400100000 OFICIALIA MAYOR</t>
  </si>
  <si>
    <t>31111M400110000 DIRECCION SERVICIOS PUBLICOS MPALES</t>
  </si>
  <si>
    <t>31111M400110100 DESPACHO SERVICIOS PUBLICOS</t>
  </si>
  <si>
    <t>31111M400110200 SERVICIO MUNICIPAL DE LIMPIA</t>
  </si>
  <si>
    <t>31111M400110300 MANTENIMIENTO DE PARQUES Y JARDINES</t>
  </si>
  <si>
    <t>31111M400110400 MANTENIMIENTO A RED DE ALUMBRADO PUBLICO</t>
  </si>
  <si>
    <t>31111M400110500 MANTENIMIENTO A PANTEONES</t>
  </si>
  <si>
    <t>31111M400110600 MANTENIMIENTOS GENERALES</t>
  </si>
  <si>
    <t>31111M400120000 DIR RED DE AGUA POTABLE Y ALCANTARILLADO</t>
  </si>
  <si>
    <t>31111M400140000 CASA DE CULTURA</t>
  </si>
  <si>
    <t>31111M400150000 DIRECCION DE DEPORTES</t>
  </si>
  <si>
    <t>31111M400170000 CENTRO TURISTICO DE DESARROLLO</t>
  </si>
  <si>
    <t>31111M400180000 DIR UNIDAD MPAL ACCESO A LA INF PUBLICA</t>
  </si>
  <si>
    <t>31111M400190000 DIR DESARROLLO SOCIAL Y HUMANO</t>
  </si>
  <si>
    <t>31111M400190100 DESPACHO DESARROLLO SOCIAL</t>
  </si>
  <si>
    <t>31111M400190200 COORDINACION DE DESARROLLO RURAL</t>
  </si>
  <si>
    <t>31111M400190300 COORDINACION DE DESARROLLO ECONOMICO</t>
  </si>
  <si>
    <t>31111M400190400 COORDINACION DE COMUNIDADES INDIGENAS</t>
  </si>
  <si>
    <t>31111M400200000 DIRECCION DE PLANEACION</t>
  </si>
  <si>
    <t>31111M400210000 DIRECCION DE MEDIO AMBIENTE Y ECOLOGIA</t>
  </si>
  <si>
    <t>31111M400220000 DIRECCION DE EDUCACION</t>
  </si>
  <si>
    <t>31111M400230000 COORDINACION MUNICIPAL DE LA MUJER</t>
  </si>
  <si>
    <t>31111M400240000 BOMBEROS</t>
  </si>
  <si>
    <t>31111M400250000 DIRECCION DERECHOS HUMANOS</t>
  </si>
  <si>
    <t>31111M400130000 DIRECCION DE SEGURIDAD PUBLICA</t>
  </si>
  <si>
    <t>31111M400160000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</si>
</sst>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0" fillId="0" borderId="0" xfId="0" applyNumberFormat="1"/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56_F6_MTBL_000_01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6A"/>
      <sheetName val="F6B"/>
      <sheetName val="F6C"/>
      <sheetName val="F6D"/>
    </sheetNames>
    <sheetDataSet>
      <sheetData sheetId="0"/>
      <sheetData sheetId="1" refreshError="1"/>
      <sheetData sheetId="2">
        <row r="77">
          <cell r="D77">
            <v>131563005.2</v>
          </cell>
          <cell r="G77">
            <v>87360901.819999993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B61" zoomScale="70" zoomScaleNormal="70" workbookViewId="0">
      <selection activeCell="D70" sqref="D70"/>
    </sheetView>
  </sheetViews>
  <sheetFormatPr baseColWidth="10" defaultColWidth="11" defaultRowHeight="15" x14ac:dyDescent="0.25"/>
  <cols>
    <col min="1" max="1" width="96.42578125" customWidth="1"/>
    <col min="2" max="2" width="20.42578125" customWidth="1"/>
    <col min="3" max="3" width="24.42578125" customWidth="1"/>
    <col min="4" max="4" width="98.7109375" bestFit="1" customWidth="1"/>
    <col min="5" max="5" width="20.28515625" customWidth="1"/>
    <col min="6" max="6" width="21.285156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558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2</v>
      </c>
      <c r="B4" s="118"/>
      <c r="C4" s="118"/>
      <c r="D4" s="118"/>
      <c r="E4" s="118"/>
      <c r="F4" s="119"/>
    </row>
    <row r="5" spans="1:6" ht="12.95" customHeight="1" x14ac:dyDescent="0.25">
      <c r="A5" s="120" t="s">
        <v>3</v>
      </c>
      <c r="B5" s="121"/>
      <c r="C5" s="121"/>
      <c r="D5" s="121"/>
      <c r="E5" s="121"/>
      <c r="F5" s="122"/>
    </row>
    <row r="6" spans="1:6" ht="41.45" customHeight="1" x14ac:dyDescent="0.25">
      <c r="A6" s="42" t="s">
        <v>4</v>
      </c>
      <c r="B6" s="43" t="s">
        <v>5</v>
      </c>
      <c r="C6" s="1" t="s">
        <v>6</v>
      </c>
      <c r="D6" s="44" t="s">
        <v>7</v>
      </c>
      <c r="E6" s="43" t="s">
        <v>5</v>
      </c>
      <c r="F6" s="1" t="s">
        <v>6</v>
      </c>
    </row>
    <row r="7" spans="1:6" ht="12.95" customHeight="1" x14ac:dyDescent="0.25">
      <c r="A7" s="45" t="s">
        <v>8</v>
      </c>
      <c r="B7" s="46"/>
      <c r="C7" s="46"/>
      <c r="D7" s="45" t="s">
        <v>9</v>
      </c>
      <c r="E7" s="46"/>
      <c r="F7" s="46"/>
    </row>
    <row r="8" spans="1:6" x14ac:dyDescent="0.25">
      <c r="A8" s="2" t="s">
        <v>10</v>
      </c>
      <c r="B8" s="47"/>
      <c r="C8" s="47"/>
      <c r="D8" s="2" t="s">
        <v>11</v>
      </c>
      <c r="E8" s="47"/>
      <c r="F8" s="47"/>
    </row>
    <row r="9" spans="1:6" x14ac:dyDescent="0.25">
      <c r="A9" s="48" t="s">
        <v>12</v>
      </c>
      <c r="B9" s="49">
        <f>SUM(B10:B16)</f>
        <v>28852280.210000001</v>
      </c>
      <c r="C9" s="49">
        <f>SUM(C10:C16)</f>
        <v>27402912.830000002</v>
      </c>
      <c r="D9" s="48" t="s">
        <v>13</v>
      </c>
      <c r="E9" s="49">
        <f>SUM(E10:E18)</f>
        <v>10150891.92</v>
      </c>
      <c r="F9" s="49">
        <f>SUM(F10:F18)</f>
        <v>13421297.82</v>
      </c>
    </row>
    <row r="10" spans="1:6" x14ac:dyDescent="0.25">
      <c r="A10" s="50" t="s">
        <v>14</v>
      </c>
      <c r="B10" s="49"/>
      <c r="C10" s="49"/>
      <c r="D10" s="50" t="s">
        <v>15</v>
      </c>
      <c r="E10" s="49">
        <v>6062947.9199999999</v>
      </c>
      <c r="F10" s="49">
        <v>6058104.1200000001</v>
      </c>
    </row>
    <row r="11" spans="1:6" x14ac:dyDescent="0.25">
      <c r="A11" s="50" t="s">
        <v>16</v>
      </c>
      <c r="B11" s="49">
        <v>28852280.210000001</v>
      </c>
      <c r="C11" s="49">
        <v>27212700.23</v>
      </c>
      <c r="D11" s="50" t="s">
        <v>17</v>
      </c>
      <c r="E11" s="49">
        <v>367723.82</v>
      </c>
      <c r="F11" s="49">
        <v>843454.1</v>
      </c>
    </row>
    <row r="12" spans="1:6" x14ac:dyDescent="0.25">
      <c r="A12" s="50" t="s">
        <v>18</v>
      </c>
      <c r="B12" s="49">
        <v>0</v>
      </c>
      <c r="C12" s="49">
        <v>176753.5</v>
      </c>
      <c r="D12" s="50" t="s">
        <v>19</v>
      </c>
      <c r="E12" s="49">
        <v>395116.04</v>
      </c>
      <c r="F12" s="49">
        <v>1991470.49</v>
      </c>
    </row>
    <row r="13" spans="1:6" x14ac:dyDescent="0.25">
      <c r="A13" s="50" t="s">
        <v>20</v>
      </c>
      <c r="B13" s="49"/>
      <c r="C13" s="49"/>
      <c r="D13" s="50" t="s">
        <v>21</v>
      </c>
      <c r="E13" s="49"/>
      <c r="F13" s="49"/>
    </row>
    <row r="14" spans="1:6" x14ac:dyDescent="0.25">
      <c r="A14" s="50" t="s">
        <v>22</v>
      </c>
      <c r="B14" s="49">
        <v>0</v>
      </c>
      <c r="C14" s="49">
        <v>13459.1</v>
      </c>
      <c r="D14" s="50" t="s">
        <v>23</v>
      </c>
      <c r="E14" s="49">
        <v>2626.18</v>
      </c>
      <c r="F14" s="49">
        <v>644247.13</v>
      </c>
    </row>
    <row r="15" spans="1:6" x14ac:dyDescent="0.25">
      <c r="A15" s="50" t="s">
        <v>24</v>
      </c>
      <c r="B15" s="49"/>
      <c r="C15" s="49"/>
      <c r="D15" s="50" t="s">
        <v>25</v>
      </c>
      <c r="E15" s="49"/>
      <c r="F15" s="49"/>
    </row>
    <row r="16" spans="1:6" x14ac:dyDescent="0.25">
      <c r="A16" s="50" t="s">
        <v>26</v>
      </c>
      <c r="B16" s="49"/>
      <c r="C16" s="49"/>
      <c r="D16" s="50" t="s">
        <v>27</v>
      </c>
      <c r="E16" s="49">
        <v>213137.82</v>
      </c>
      <c r="F16" s="49">
        <v>1021273.21</v>
      </c>
    </row>
    <row r="17" spans="1:6" x14ac:dyDescent="0.25">
      <c r="A17" s="48" t="s">
        <v>28</v>
      </c>
      <c r="B17" s="49">
        <f>SUM(B18:B24)</f>
        <v>3085627.5599999996</v>
      </c>
      <c r="C17" s="49">
        <f>SUM(C18:C24)</f>
        <v>1455938.46</v>
      </c>
      <c r="D17" s="50" t="s">
        <v>29</v>
      </c>
      <c r="E17" s="49"/>
      <c r="F17" s="49"/>
    </row>
    <row r="18" spans="1:6" x14ac:dyDescent="0.25">
      <c r="A18" s="50" t="s">
        <v>30</v>
      </c>
      <c r="B18" s="49"/>
      <c r="C18" s="49"/>
      <c r="D18" s="50" t="s">
        <v>31</v>
      </c>
      <c r="E18" s="49">
        <v>3109340.14</v>
      </c>
      <c r="F18" s="49">
        <v>2862748.77</v>
      </c>
    </row>
    <row r="19" spans="1:6" x14ac:dyDescent="0.25">
      <c r="A19" s="50" t="s">
        <v>32</v>
      </c>
      <c r="B19" s="49">
        <v>476508.7</v>
      </c>
      <c r="C19" s="49">
        <v>474369.54</v>
      </c>
      <c r="D19" s="48" t="s">
        <v>33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34</v>
      </c>
      <c r="B20" s="49">
        <v>244584</v>
      </c>
      <c r="C20" s="49">
        <v>244584</v>
      </c>
      <c r="D20" s="50" t="s">
        <v>35</v>
      </c>
      <c r="E20" s="49">
        <v>0</v>
      </c>
      <c r="F20" s="49">
        <v>0</v>
      </c>
    </row>
    <row r="21" spans="1:6" x14ac:dyDescent="0.25">
      <c r="A21" s="50" t="s">
        <v>36</v>
      </c>
      <c r="B21" s="49"/>
      <c r="C21" s="49"/>
      <c r="D21" s="50" t="s">
        <v>37</v>
      </c>
      <c r="E21" s="49">
        <v>0</v>
      </c>
      <c r="F21" s="49">
        <v>0</v>
      </c>
    </row>
    <row r="22" spans="1:6" x14ac:dyDescent="0.25">
      <c r="A22" s="50" t="s">
        <v>38</v>
      </c>
      <c r="B22" s="49">
        <v>20000</v>
      </c>
      <c r="C22" s="49">
        <v>20000</v>
      </c>
      <c r="D22" s="50" t="s">
        <v>39</v>
      </c>
      <c r="E22" s="49">
        <v>0</v>
      </c>
      <c r="F22" s="49">
        <v>0</v>
      </c>
    </row>
    <row r="23" spans="1:6" x14ac:dyDescent="0.25">
      <c r="A23" s="50" t="s">
        <v>40</v>
      </c>
      <c r="B23" s="49">
        <v>0</v>
      </c>
      <c r="C23" s="49">
        <v>0</v>
      </c>
      <c r="D23" s="48" t="s">
        <v>41</v>
      </c>
      <c r="E23" s="49">
        <f>E24+E25</f>
        <v>0</v>
      </c>
      <c r="F23" s="49">
        <f>F24+F25</f>
        <v>0</v>
      </c>
    </row>
    <row r="24" spans="1:6" x14ac:dyDescent="0.25">
      <c r="A24" s="50" t="s">
        <v>42</v>
      </c>
      <c r="B24" s="49">
        <v>2344534.86</v>
      </c>
      <c r="C24" s="49">
        <v>716984.92</v>
      </c>
      <c r="D24" s="50" t="s">
        <v>43</v>
      </c>
      <c r="E24" s="49">
        <v>0</v>
      </c>
      <c r="F24" s="49">
        <v>0</v>
      </c>
    </row>
    <row r="25" spans="1:6" x14ac:dyDescent="0.25">
      <c r="A25" s="48" t="s">
        <v>44</v>
      </c>
      <c r="B25" s="49">
        <f>SUM(B26:B30)</f>
        <v>4320863.38</v>
      </c>
      <c r="C25" s="49">
        <f>SUM(C26:C30)</f>
        <v>15055804.73</v>
      </c>
      <c r="D25" s="50" t="s">
        <v>45</v>
      </c>
      <c r="E25" s="49">
        <v>0</v>
      </c>
      <c r="F25" s="49">
        <v>0</v>
      </c>
    </row>
    <row r="26" spans="1:6" x14ac:dyDescent="0.25">
      <c r="A26" s="50" t="s">
        <v>46</v>
      </c>
      <c r="B26" s="49">
        <v>107800</v>
      </c>
      <c r="C26" s="49">
        <v>107800</v>
      </c>
      <c r="D26" s="48" t="s">
        <v>47</v>
      </c>
      <c r="E26" s="49">
        <v>0</v>
      </c>
      <c r="F26" s="49">
        <v>0</v>
      </c>
    </row>
    <row r="27" spans="1:6" x14ac:dyDescent="0.25">
      <c r="A27" s="50" t="s">
        <v>48</v>
      </c>
      <c r="B27" s="49"/>
      <c r="C27" s="49"/>
      <c r="D27" s="48" t="s">
        <v>49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50</v>
      </c>
      <c r="B28" s="49"/>
      <c r="C28" s="49"/>
      <c r="D28" s="50" t="s">
        <v>51</v>
      </c>
      <c r="E28" s="49">
        <v>0</v>
      </c>
      <c r="F28" s="49">
        <v>0</v>
      </c>
    </row>
    <row r="29" spans="1:6" x14ac:dyDescent="0.25">
      <c r="A29" s="50" t="s">
        <v>52</v>
      </c>
      <c r="B29" s="49">
        <v>4213063.38</v>
      </c>
      <c r="C29" s="49">
        <v>14948004.73</v>
      </c>
      <c r="D29" s="50" t="s">
        <v>53</v>
      </c>
      <c r="E29" s="49">
        <v>0</v>
      </c>
      <c r="F29" s="49">
        <v>0</v>
      </c>
    </row>
    <row r="30" spans="1:6" x14ac:dyDescent="0.25">
      <c r="A30" s="50" t="s">
        <v>54</v>
      </c>
      <c r="B30" s="49"/>
      <c r="C30" s="49"/>
      <c r="D30" s="50" t="s">
        <v>55</v>
      </c>
      <c r="E30" s="49">
        <v>0</v>
      </c>
      <c r="F30" s="49">
        <v>0</v>
      </c>
    </row>
    <row r="31" spans="1:6" x14ac:dyDescent="0.25">
      <c r="A31" s="48" t="s">
        <v>56</v>
      </c>
      <c r="B31" s="49">
        <f>SUM(B32:B36)</f>
        <v>0</v>
      </c>
      <c r="C31" s="49">
        <f>SUM(C32:C36)</f>
        <v>0</v>
      </c>
      <c r="D31" s="48" t="s">
        <v>57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58</v>
      </c>
      <c r="B32" s="49">
        <v>0</v>
      </c>
      <c r="C32" s="49">
        <v>0</v>
      </c>
      <c r="D32" s="50" t="s">
        <v>59</v>
      </c>
      <c r="E32" s="49">
        <v>0</v>
      </c>
      <c r="F32" s="49">
        <v>0</v>
      </c>
    </row>
    <row r="33" spans="1:6" ht="14.45" customHeight="1" x14ac:dyDescent="0.25">
      <c r="A33" s="50" t="s">
        <v>60</v>
      </c>
      <c r="B33" s="49"/>
      <c r="C33" s="49"/>
      <c r="D33" s="50" t="s">
        <v>61</v>
      </c>
      <c r="E33" s="49">
        <v>0</v>
      </c>
      <c r="F33" s="49">
        <v>0</v>
      </c>
    </row>
    <row r="34" spans="1:6" ht="14.45" customHeight="1" x14ac:dyDescent="0.25">
      <c r="A34" s="50" t="s">
        <v>62</v>
      </c>
      <c r="B34" s="49"/>
      <c r="C34" s="49"/>
      <c r="D34" s="50" t="s">
        <v>63</v>
      </c>
      <c r="E34" s="49">
        <v>0</v>
      </c>
      <c r="F34" s="49">
        <v>0</v>
      </c>
    </row>
    <row r="35" spans="1:6" ht="14.45" customHeight="1" x14ac:dyDescent="0.25">
      <c r="A35" s="50" t="s">
        <v>64</v>
      </c>
      <c r="B35" s="49"/>
      <c r="C35" s="49"/>
      <c r="D35" s="50" t="s">
        <v>65</v>
      </c>
      <c r="E35" s="49">
        <v>0</v>
      </c>
      <c r="F35" s="49">
        <v>0</v>
      </c>
    </row>
    <row r="36" spans="1:6" ht="14.45" customHeight="1" x14ac:dyDescent="0.25">
      <c r="A36" s="50" t="s">
        <v>66</v>
      </c>
      <c r="B36" s="49"/>
      <c r="C36" s="49"/>
      <c r="D36" s="50" t="s">
        <v>67</v>
      </c>
      <c r="E36" s="49">
        <v>0</v>
      </c>
      <c r="F36" s="49">
        <v>0</v>
      </c>
    </row>
    <row r="37" spans="1:6" ht="14.45" customHeight="1" x14ac:dyDescent="0.25">
      <c r="A37" s="48" t="s">
        <v>68</v>
      </c>
      <c r="B37" s="49">
        <v>17550</v>
      </c>
      <c r="C37" s="49">
        <v>17550</v>
      </c>
      <c r="D37" s="50" t="s">
        <v>69</v>
      </c>
      <c r="E37" s="49">
        <v>0</v>
      </c>
      <c r="F37" s="49">
        <v>0</v>
      </c>
    </row>
    <row r="38" spans="1:6" x14ac:dyDescent="0.25">
      <c r="A38" s="48" t="s">
        <v>70</v>
      </c>
      <c r="B38" s="49">
        <f>SUM(B39:B40)</f>
        <v>0</v>
      </c>
      <c r="C38" s="49">
        <f>SUM(C39:C40)</f>
        <v>0</v>
      </c>
      <c r="D38" s="48" t="s">
        <v>71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72</v>
      </c>
      <c r="B39" s="49">
        <v>0</v>
      </c>
      <c r="C39" s="49">
        <v>0</v>
      </c>
      <c r="D39" s="50" t="s">
        <v>73</v>
      </c>
      <c r="E39" s="49">
        <v>0</v>
      </c>
      <c r="F39" s="49">
        <v>0</v>
      </c>
    </row>
    <row r="40" spans="1:6" x14ac:dyDescent="0.25">
      <c r="A40" s="50" t="s">
        <v>74</v>
      </c>
      <c r="B40" s="49">
        <v>0</v>
      </c>
      <c r="C40" s="49">
        <v>0</v>
      </c>
      <c r="D40" s="50" t="s">
        <v>75</v>
      </c>
      <c r="E40" s="49">
        <v>0</v>
      </c>
      <c r="F40" s="49">
        <v>0</v>
      </c>
    </row>
    <row r="41" spans="1:6" x14ac:dyDescent="0.25">
      <c r="A41" s="48" t="s">
        <v>76</v>
      </c>
      <c r="B41" s="49">
        <f>SUM(B42:B45)</f>
        <v>0</v>
      </c>
      <c r="C41" s="49">
        <f>SUM(C42:C45)</f>
        <v>0</v>
      </c>
      <c r="D41" s="50" t="s">
        <v>77</v>
      </c>
      <c r="E41" s="49">
        <v>0</v>
      </c>
      <c r="F41" s="49">
        <v>0</v>
      </c>
    </row>
    <row r="42" spans="1:6" x14ac:dyDescent="0.25">
      <c r="A42" s="50" t="s">
        <v>78</v>
      </c>
      <c r="B42" s="49">
        <v>0</v>
      </c>
      <c r="C42" s="49">
        <v>0</v>
      </c>
      <c r="D42" s="48" t="s">
        <v>79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80</v>
      </c>
      <c r="B43" s="49">
        <v>0</v>
      </c>
      <c r="C43" s="49">
        <v>0</v>
      </c>
      <c r="D43" s="50" t="s">
        <v>81</v>
      </c>
      <c r="E43" s="49">
        <v>0</v>
      </c>
      <c r="F43" s="49">
        <v>0</v>
      </c>
    </row>
    <row r="44" spans="1:6" x14ac:dyDescent="0.25">
      <c r="A44" s="50" t="s">
        <v>82</v>
      </c>
      <c r="B44" s="49">
        <v>0</v>
      </c>
      <c r="C44" s="49">
        <v>0</v>
      </c>
      <c r="D44" s="50" t="s">
        <v>83</v>
      </c>
      <c r="E44" s="49">
        <v>0</v>
      </c>
      <c r="F44" s="49">
        <v>0</v>
      </c>
    </row>
    <row r="45" spans="1:6" x14ac:dyDescent="0.25">
      <c r="A45" s="50" t="s">
        <v>84</v>
      </c>
      <c r="B45" s="49">
        <v>0</v>
      </c>
      <c r="C45" s="49">
        <v>0</v>
      </c>
      <c r="D45" s="50" t="s">
        <v>85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86</v>
      </c>
      <c r="B47" s="4">
        <f>B9+B17+B25+B31+B38+B41+B37</f>
        <v>36276321.149999999</v>
      </c>
      <c r="C47" s="4">
        <f>C9+C17+C25+C31+C38+C41+C37</f>
        <v>43932206.020000003</v>
      </c>
      <c r="D47" s="2" t="s">
        <v>87</v>
      </c>
      <c r="E47" s="4">
        <f>E9+E19+E23+E26+E27+E31+E38+E42</f>
        <v>10150891.92</v>
      </c>
      <c r="F47" s="4">
        <f>F9+F19+F23+F26+F27+F31+F38+F42</f>
        <v>13421297.82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88</v>
      </c>
      <c r="B49" s="51"/>
      <c r="C49" s="51"/>
      <c r="D49" s="2" t="s">
        <v>89</v>
      </c>
      <c r="E49" s="51"/>
      <c r="F49" s="51"/>
    </row>
    <row r="50" spans="1:6" x14ac:dyDescent="0.25">
      <c r="A50" s="48" t="s">
        <v>90</v>
      </c>
      <c r="B50" s="49">
        <v>0</v>
      </c>
      <c r="C50" s="49">
        <v>0</v>
      </c>
      <c r="D50" s="48" t="s">
        <v>91</v>
      </c>
      <c r="E50" s="49">
        <v>0</v>
      </c>
      <c r="F50" s="49">
        <v>0</v>
      </c>
    </row>
    <row r="51" spans="1:6" x14ac:dyDescent="0.25">
      <c r="A51" s="48" t="s">
        <v>92</v>
      </c>
      <c r="B51" s="49">
        <v>18236.63</v>
      </c>
      <c r="C51" s="49">
        <v>18236.63</v>
      </c>
      <c r="D51" s="48" t="s">
        <v>93</v>
      </c>
      <c r="E51" s="49">
        <v>0</v>
      </c>
      <c r="F51" s="49">
        <v>0</v>
      </c>
    </row>
    <row r="52" spans="1:6" x14ac:dyDescent="0.25">
      <c r="A52" s="48" t="s">
        <v>94</v>
      </c>
      <c r="B52" s="49">
        <v>355840292.55000001</v>
      </c>
      <c r="C52" s="49">
        <v>338447385.74000001</v>
      </c>
      <c r="D52" s="48" t="s">
        <v>95</v>
      </c>
      <c r="E52" s="49">
        <v>0</v>
      </c>
      <c r="F52" s="49">
        <v>0</v>
      </c>
    </row>
    <row r="53" spans="1:6" x14ac:dyDescent="0.25">
      <c r="A53" s="48" t="s">
        <v>96</v>
      </c>
      <c r="B53" s="49">
        <v>22515377.949999999</v>
      </c>
      <c r="C53" s="49">
        <v>22249137.969999999</v>
      </c>
      <c r="D53" s="48" t="s">
        <v>97</v>
      </c>
      <c r="E53" s="49">
        <v>0</v>
      </c>
      <c r="F53" s="49">
        <v>0</v>
      </c>
    </row>
    <row r="54" spans="1:6" x14ac:dyDescent="0.25">
      <c r="A54" s="48" t="s">
        <v>98</v>
      </c>
      <c r="B54" s="49">
        <v>387224.3</v>
      </c>
      <c r="C54" s="49">
        <v>387224.3</v>
      </c>
      <c r="D54" s="48" t="s">
        <v>99</v>
      </c>
      <c r="E54" s="49">
        <v>0</v>
      </c>
      <c r="F54" s="49">
        <v>0</v>
      </c>
    </row>
    <row r="55" spans="1:6" x14ac:dyDescent="0.25">
      <c r="A55" s="48" t="s">
        <v>100</v>
      </c>
      <c r="B55" s="49">
        <v>-9457998</v>
      </c>
      <c r="C55" s="49">
        <v>-9457998</v>
      </c>
      <c r="D55" s="52" t="s">
        <v>101</v>
      </c>
      <c r="E55" s="49">
        <v>0</v>
      </c>
      <c r="F55" s="49">
        <v>0</v>
      </c>
    </row>
    <row r="56" spans="1:6" x14ac:dyDescent="0.25">
      <c r="A56" s="48" t="s">
        <v>102</v>
      </c>
      <c r="B56" s="49">
        <v>13102459.02</v>
      </c>
      <c r="C56" s="49">
        <v>13102459.02</v>
      </c>
      <c r="D56" s="47"/>
      <c r="E56" s="51"/>
      <c r="F56" s="51"/>
    </row>
    <row r="57" spans="1:6" x14ac:dyDescent="0.25">
      <c r="A57" s="48" t="s">
        <v>103</v>
      </c>
      <c r="B57" s="49">
        <v>0</v>
      </c>
      <c r="C57" s="49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105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106</v>
      </c>
      <c r="E59" s="4">
        <f>E47+E57</f>
        <v>10150891.92</v>
      </c>
      <c r="F59" s="4">
        <f>F47+F57</f>
        <v>13421297.82</v>
      </c>
    </row>
    <row r="60" spans="1:6" x14ac:dyDescent="0.25">
      <c r="A60" s="3" t="s">
        <v>107</v>
      </c>
      <c r="B60" s="4">
        <f>SUM(B50:B58)</f>
        <v>382405592.44999999</v>
      </c>
      <c r="C60" s="4">
        <f>SUM(C50:C58)</f>
        <v>364746445.66000003</v>
      </c>
      <c r="D60" s="47"/>
      <c r="E60" s="51"/>
      <c r="F60" s="51"/>
    </row>
    <row r="61" spans="1:6" x14ac:dyDescent="0.25">
      <c r="A61" s="47"/>
      <c r="B61" s="51"/>
      <c r="C61" s="51"/>
      <c r="D61" s="53" t="s">
        <v>108</v>
      </c>
      <c r="E61" s="51"/>
      <c r="F61" s="51"/>
    </row>
    <row r="62" spans="1:6" x14ac:dyDescent="0.25">
      <c r="A62" s="3" t="s">
        <v>109</v>
      </c>
      <c r="B62" s="4">
        <f>SUM(B47+B60)</f>
        <v>418681913.59999996</v>
      </c>
      <c r="C62" s="4">
        <f>SUM(C47+C60)</f>
        <v>408678651.68000001</v>
      </c>
      <c r="D62" s="47"/>
      <c r="E62" s="51"/>
      <c r="F62" s="51"/>
    </row>
    <row r="63" spans="1:6" x14ac:dyDescent="0.25">
      <c r="A63" s="47"/>
      <c r="B63" s="47"/>
      <c r="C63" s="47"/>
      <c r="D63" s="54" t="s">
        <v>110</v>
      </c>
      <c r="E63" s="49">
        <f>SUM(E64:E66)</f>
        <v>18704088.579999998</v>
      </c>
      <c r="F63" s="49">
        <f>SUM(F64:F66)</f>
        <v>18704088.579999998</v>
      </c>
    </row>
    <row r="64" spans="1:6" x14ac:dyDescent="0.25">
      <c r="A64" s="47"/>
      <c r="B64" s="47"/>
      <c r="C64" s="47"/>
      <c r="D64" s="48" t="s">
        <v>111</v>
      </c>
      <c r="E64" s="49">
        <v>18583052.469999999</v>
      </c>
      <c r="F64" s="49">
        <v>18583052.469999999</v>
      </c>
    </row>
    <row r="65" spans="1:6" x14ac:dyDescent="0.25">
      <c r="A65" s="47"/>
      <c r="B65" s="47"/>
      <c r="C65" s="47"/>
      <c r="D65" s="52" t="s">
        <v>112</v>
      </c>
      <c r="E65" s="49">
        <v>121036.11</v>
      </c>
      <c r="F65" s="49">
        <v>121036.11</v>
      </c>
    </row>
    <row r="66" spans="1:6" x14ac:dyDescent="0.25">
      <c r="A66" s="47"/>
      <c r="B66" s="47"/>
      <c r="C66" s="47"/>
      <c r="D66" s="48" t="s">
        <v>113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114</v>
      </c>
      <c r="E68" s="49">
        <f>SUM(E69:E73)</f>
        <v>389913918.46000004</v>
      </c>
      <c r="F68" s="49">
        <f>SUM(F69:F73)</f>
        <v>376553265.27999997</v>
      </c>
    </row>
    <row r="69" spans="1:6" x14ac:dyDescent="0.25">
      <c r="A69" s="55"/>
      <c r="B69" s="47"/>
      <c r="C69" s="47"/>
      <c r="D69" s="48" t="s">
        <v>115</v>
      </c>
      <c r="E69" s="49">
        <v>12722152.91</v>
      </c>
      <c r="F69" s="49">
        <v>20963380.899999999</v>
      </c>
    </row>
    <row r="70" spans="1:6" x14ac:dyDescent="0.25">
      <c r="A70" s="55"/>
      <c r="B70" s="47"/>
      <c r="C70" s="47"/>
      <c r="D70" s="48" t="s">
        <v>116</v>
      </c>
      <c r="E70" s="49">
        <v>377191765.55000001</v>
      </c>
      <c r="F70" s="49">
        <v>355589884.38</v>
      </c>
    </row>
    <row r="71" spans="1:6" x14ac:dyDescent="0.25">
      <c r="A71" s="55"/>
      <c r="B71" s="47"/>
      <c r="C71" s="47"/>
      <c r="D71" s="48" t="s">
        <v>117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118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119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120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121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122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123</v>
      </c>
      <c r="E79" s="4">
        <f>E63+E68+E75</f>
        <v>408618007.04000002</v>
      </c>
      <c r="F79" s="4">
        <f>F63+F68+F75</f>
        <v>395257353.85999995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124</v>
      </c>
      <c r="E81" s="4">
        <f>E59+E79</f>
        <v>418768898.96000004</v>
      </c>
      <c r="F81" s="4">
        <f>F59+F79</f>
        <v>408678651.67999995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17:C17 B25:C25 B31:C31 B38:C46 B48:C49 B59:C62 E19:F63 E67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447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Municipio de Tierra Blanca, Guanajuato</v>
      </c>
      <c r="B2" s="133"/>
      <c r="C2" s="133"/>
      <c r="D2" s="133"/>
      <c r="E2" s="133"/>
      <c r="F2" s="133"/>
      <c r="G2" s="134"/>
    </row>
    <row r="3" spans="1:7" x14ac:dyDescent="0.25">
      <c r="A3" s="135" t="s">
        <v>448</v>
      </c>
      <c r="B3" s="136"/>
      <c r="C3" s="136"/>
      <c r="D3" s="136"/>
      <c r="E3" s="136"/>
      <c r="F3" s="136"/>
      <c r="G3" s="137"/>
    </row>
    <row r="4" spans="1:7" x14ac:dyDescent="0.25">
      <c r="A4" s="135" t="s">
        <v>3</v>
      </c>
      <c r="B4" s="136"/>
      <c r="C4" s="136"/>
      <c r="D4" s="136"/>
      <c r="E4" s="136"/>
      <c r="F4" s="136"/>
      <c r="G4" s="137"/>
    </row>
    <row r="5" spans="1:7" x14ac:dyDescent="0.25">
      <c r="A5" s="135" t="s">
        <v>449</v>
      </c>
      <c r="B5" s="136"/>
      <c r="C5" s="136"/>
      <c r="D5" s="136"/>
      <c r="E5" s="136"/>
      <c r="F5" s="136"/>
      <c r="G5" s="137"/>
    </row>
    <row r="6" spans="1:7" x14ac:dyDescent="0.25">
      <c r="A6" s="164" t="s">
        <v>450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451</v>
      </c>
      <c r="C7" s="165"/>
      <c r="D7" s="165"/>
      <c r="E7" s="165"/>
      <c r="F7" s="165"/>
      <c r="G7" s="165"/>
    </row>
    <row r="8" spans="1:7" ht="30" x14ac:dyDescent="0.25">
      <c r="A8" s="73" t="s">
        <v>452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453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456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267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459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297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464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301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466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Municipio de Tierra Blanca, Guanajuato</v>
      </c>
      <c r="B2" s="133"/>
      <c r="C2" s="133"/>
      <c r="D2" s="133"/>
      <c r="E2" s="133"/>
      <c r="F2" s="133"/>
      <c r="G2" s="134"/>
    </row>
    <row r="3" spans="1:7" x14ac:dyDescent="0.25">
      <c r="A3" s="117" t="s">
        <v>467</v>
      </c>
      <c r="B3" s="118"/>
      <c r="C3" s="118"/>
      <c r="D3" s="118"/>
      <c r="E3" s="118"/>
      <c r="F3" s="118"/>
      <c r="G3" s="119"/>
    </row>
    <row r="4" spans="1:7" x14ac:dyDescent="0.25">
      <c r="A4" s="117" t="s">
        <v>3</v>
      </c>
      <c r="B4" s="118"/>
      <c r="C4" s="118"/>
      <c r="D4" s="118"/>
      <c r="E4" s="118"/>
      <c r="F4" s="118"/>
      <c r="G4" s="119"/>
    </row>
    <row r="5" spans="1:7" x14ac:dyDescent="0.25">
      <c r="A5" s="117" t="s">
        <v>449</v>
      </c>
      <c r="B5" s="118"/>
      <c r="C5" s="118"/>
      <c r="D5" s="118"/>
      <c r="E5" s="118"/>
      <c r="F5" s="118"/>
      <c r="G5" s="119"/>
    </row>
    <row r="6" spans="1:7" x14ac:dyDescent="0.25">
      <c r="A6" s="168" t="s">
        <v>468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451</v>
      </c>
      <c r="C7" s="165"/>
      <c r="D7" s="165"/>
      <c r="E7" s="165"/>
      <c r="F7" s="165"/>
      <c r="G7" s="165"/>
    </row>
    <row r="8" spans="1:7" x14ac:dyDescent="0.25">
      <c r="A8" s="27" t="s">
        <v>469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472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473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476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477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478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470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471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472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473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474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475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480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478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481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482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Municipio de Tierra Blanca, Guanajuato</v>
      </c>
      <c r="B2" s="133"/>
      <c r="C2" s="133"/>
      <c r="D2" s="133"/>
      <c r="E2" s="133"/>
      <c r="F2" s="133"/>
      <c r="G2" s="134"/>
    </row>
    <row r="3" spans="1:7" x14ac:dyDescent="0.25">
      <c r="A3" s="117" t="s">
        <v>483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1" t="s">
        <v>450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484</v>
      </c>
    </row>
    <row r="7" spans="1:7" x14ac:dyDescent="0.25">
      <c r="A7" s="64" t="s">
        <v>452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485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488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489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497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498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499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500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297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502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464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503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505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506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507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Municipio de Tierra Blanca, Guanajuato</v>
      </c>
      <c r="B2" s="133"/>
      <c r="C2" s="133"/>
      <c r="D2" s="133"/>
      <c r="E2" s="133"/>
      <c r="F2" s="133"/>
      <c r="G2" s="134"/>
    </row>
    <row r="3" spans="1:7" x14ac:dyDescent="0.25">
      <c r="A3" s="117" t="s">
        <v>508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4" t="s">
        <v>468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509</v>
      </c>
    </row>
    <row r="7" spans="1:7" x14ac:dyDescent="0.25">
      <c r="A7" s="27" t="s">
        <v>469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470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472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473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474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477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478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470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471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472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480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478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510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505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506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511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Municipio de Tierra Blanca, Guanajuato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512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513</v>
      </c>
      <c r="C4" s="125" t="s">
        <v>514</v>
      </c>
      <c r="D4" s="125" t="s">
        <v>515</v>
      </c>
      <c r="E4" s="125" t="s">
        <v>516</v>
      </c>
      <c r="F4" s="125" t="s">
        <v>517</v>
      </c>
    </row>
    <row r="5" spans="1:6" ht="12.75" customHeight="1" x14ac:dyDescent="0.25">
      <c r="A5" s="19" t="s">
        <v>518</v>
      </c>
      <c r="B5" s="55"/>
      <c r="C5" s="55"/>
      <c r="D5" s="55"/>
      <c r="E5" s="55"/>
      <c r="F5" s="55"/>
    </row>
    <row r="6" spans="1:6" ht="30" x14ac:dyDescent="0.25">
      <c r="A6" s="61" t="s">
        <v>519</v>
      </c>
      <c r="B6" s="62"/>
      <c r="C6" s="62"/>
      <c r="D6" s="62"/>
      <c r="E6" s="62"/>
      <c r="F6" s="62"/>
    </row>
    <row r="7" spans="1:6" ht="15" x14ac:dyDescent="0.25">
      <c r="A7" s="61" t="s">
        <v>520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521</v>
      </c>
      <c r="B9" s="47"/>
      <c r="C9" s="47"/>
      <c r="D9" s="47"/>
      <c r="E9" s="47"/>
      <c r="F9" s="47"/>
    </row>
    <row r="10" spans="1:6" ht="15" x14ac:dyDescent="0.25">
      <c r="A10" s="61" t="s">
        <v>522</v>
      </c>
      <c r="B10" s="62"/>
      <c r="C10" s="62"/>
      <c r="D10" s="62"/>
      <c r="E10" s="62"/>
      <c r="F10" s="62"/>
    </row>
    <row r="11" spans="1:6" ht="15" x14ac:dyDescent="0.25">
      <c r="A11" s="83" t="s">
        <v>523</v>
      </c>
      <c r="B11" s="62"/>
      <c r="C11" s="62"/>
      <c r="D11" s="62"/>
      <c r="E11" s="62"/>
      <c r="F11" s="62"/>
    </row>
    <row r="12" spans="1:6" ht="15" x14ac:dyDescent="0.25">
      <c r="A12" s="83" t="s">
        <v>524</v>
      </c>
      <c r="B12" s="62"/>
      <c r="C12" s="62"/>
      <c r="D12" s="62"/>
      <c r="E12" s="62"/>
      <c r="F12" s="62"/>
    </row>
    <row r="13" spans="1:6" ht="15" x14ac:dyDescent="0.25">
      <c r="A13" s="83" t="s">
        <v>525</v>
      </c>
      <c r="B13" s="62"/>
      <c r="C13" s="62"/>
      <c r="D13" s="62"/>
      <c r="E13" s="62"/>
      <c r="F13" s="62"/>
    </row>
    <row r="14" spans="1:6" ht="15" x14ac:dyDescent="0.25">
      <c r="A14" s="61" t="s">
        <v>526</v>
      </c>
      <c r="B14" s="62"/>
      <c r="C14" s="62"/>
      <c r="D14" s="62"/>
      <c r="E14" s="62"/>
      <c r="F14" s="62"/>
    </row>
    <row r="15" spans="1:6" ht="15" x14ac:dyDescent="0.25">
      <c r="A15" s="83" t="s">
        <v>523</v>
      </c>
      <c r="B15" s="62"/>
      <c r="C15" s="62"/>
      <c r="D15" s="62"/>
      <c r="E15" s="62"/>
      <c r="F15" s="62"/>
    </row>
    <row r="16" spans="1:6" ht="15" x14ac:dyDescent="0.25">
      <c r="A16" s="83" t="s">
        <v>524</v>
      </c>
      <c r="B16" s="62"/>
      <c r="C16" s="62"/>
      <c r="D16" s="62"/>
      <c r="E16" s="62"/>
      <c r="F16" s="62"/>
    </row>
    <row r="17" spans="1:6" ht="15" x14ac:dyDescent="0.25">
      <c r="A17" s="83" t="s">
        <v>525</v>
      </c>
      <c r="B17" s="62"/>
      <c r="C17" s="62"/>
      <c r="D17" s="62"/>
      <c r="E17" s="62"/>
      <c r="F17" s="62"/>
    </row>
    <row r="18" spans="1:6" ht="15" x14ac:dyDescent="0.25">
      <c r="A18" s="61" t="s">
        <v>527</v>
      </c>
      <c r="B18" s="126"/>
      <c r="C18" s="62"/>
      <c r="D18" s="62"/>
      <c r="E18" s="62"/>
      <c r="F18" s="62"/>
    </row>
    <row r="19" spans="1:6" ht="15" x14ac:dyDescent="0.25">
      <c r="A19" s="61" t="s">
        <v>528</v>
      </c>
      <c r="B19" s="62"/>
      <c r="C19" s="62"/>
      <c r="D19" s="62"/>
      <c r="E19" s="62"/>
      <c r="F19" s="62"/>
    </row>
    <row r="20" spans="1:6" ht="30" x14ac:dyDescent="0.25">
      <c r="A20" s="61" t="s">
        <v>529</v>
      </c>
      <c r="B20" s="127"/>
      <c r="C20" s="127"/>
      <c r="D20" s="127"/>
      <c r="E20" s="127"/>
      <c r="F20" s="127"/>
    </row>
    <row r="21" spans="1:6" ht="30" x14ac:dyDescent="0.25">
      <c r="A21" s="61" t="s">
        <v>530</v>
      </c>
      <c r="B21" s="127"/>
      <c r="C21" s="127"/>
      <c r="D21" s="127"/>
      <c r="E21" s="127"/>
      <c r="F21" s="127"/>
    </row>
    <row r="22" spans="1:6" ht="30" x14ac:dyDescent="0.25">
      <c r="A22" s="61" t="s">
        <v>531</v>
      </c>
      <c r="B22" s="127"/>
      <c r="C22" s="127"/>
      <c r="D22" s="127"/>
      <c r="E22" s="127"/>
      <c r="F22" s="127"/>
    </row>
    <row r="23" spans="1:6" ht="15" x14ac:dyDescent="0.25">
      <c r="A23" s="61" t="s">
        <v>532</v>
      </c>
      <c r="B23" s="127"/>
      <c r="C23" s="127"/>
      <c r="D23" s="127"/>
      <c r="E23" s="127"/>
      <c r="F23" s="127"/>
    </row>
    <row r="24" spans="1:6" ht="15" x14ac:dyDescent="0.25">
      <c r="A24" s="61" t="s">
        <v>533</v>
      </c>
      <c r="B24" s="128"/>
      <c r="C24" s="62"/>
      <c r="D24" s="62"/>
      <c r="E24" s="62"/>
      <c r="F24" s="62"/>
    </row>
    <row r="25" spans="1:6" ht="15" x14ac:dyDescent="0.25">
      <c r="A25" s="61" t="s">
        <v>534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535</v>
      </c>
      <c r="B27" s="47"/>
      <c r="C27" s="47"/>
      <c r="D27" s="47"/>
      <c r="E27" s="47"/>
      <c r="F27" s="47"/>
    </row>
    <row r="28" spans="1:6" ht="15" x14ac:dyDescent="0.25">
      <c r="A28" s="61" t="s">
        <v>536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537</v>
      </c>
      <c r="B30" s="47"/>
      <c r="C30" s="47"/>
      <c r="D30" s="47"/>
      <c r="E30" s="47"/>
      <c r="F30" s="47"/>
    </row>
    <row r="31" spans="1:6" ht="15" x14ac:dyDescent="0.25">
      <c r="A31" s="61" t="s">
        <v>522</v>
      </c>
      <c r="B31" s="62"/>
      <c r="C31" s="62"/>
      <c r="D31" s="62"/>
      <c r="E31" s="62"/>
      <c r="F31" s="62"/>
    </row>
    <row r="32" spans="1:6" ht="15" x14ac:dyDescent="0.25">
      <c r="A32" s="61" t="s">
        <v>526</v>
      </c>
      <c r="B32" s="62"/>
      <c r="C32" s="62"/>
      <c r="D32" s="62"/>
      <c r="E32" s="62"/>
      <c r="F32" s="62"/>
    </row>
    <row r="33" spans="1:6" ht="15" x14ac:dyDescent="0.25">
      <c r="A33" s="61" t="s">
        <v>538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539</v>
      </c>
      <c r="B35" s="47"/>
      <c r="C35" s="47"/>
      <c r="D35" s="47"/>
      <c r="E35" s="47"/>
      <c r="F35" s="47"/>
    </row>
    <row r="36" spans="1:6" ht="15" x14ac:dyDescent="0.25">
      <c r="A36" s="61" t="s">
        <v>540</v>
      </c>
      <c r="B36" s="62"/>
      <c r="C36" s="62"/>
      <c r="D36" s="62"/>
      <c r="E36" s="62"/>
      <c r="F36" s="62"/>
    </row>
    <row r="37" spans="1:6" ht="15" x14ac:dyDescent="0.25">
      <c r="A37" s="61" t="s">
        <v>541</v>
      </c>
      <c r="B37" s="62"/>
      <c r="C37" s="62"/>
      <c r="D37" s="62"/>
      <c r="E37" s="62"/>
      <c r="F37" s="62"/>
    </row>
    <row r="38" spans="1:6" ht="15" x14ac:dyDescent="0.25">
      <c r="A38" s="61" t="s">
        <v>542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543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544</v>
      </c>
      <c r="B42" s="47"/>
      <c r="C42" s="47"/>
      <c r="D42" s="47"/>
      <c r="E42" s="47"/>
      <c r="F42" s="47"/>
    </row>
    <row r="43" spans="1:6" ht="15" x14ac:dyDescent="0.25">
      <c r="A43" s="61" t="s">
        <v>545</v>
      </c>
      <c r="B43" s="62"/>
      <c r="C43" s="62"/>
      <c r="D43" s="62"/>
      <c r="E43" s="62"/>
      <c r="F43" s="62"/>
    </row>
    <row r="44" spans="1:6" ht="15" x14ac:dyDescent="0.25">
      <c r="A44" s="61" t="s">
        <v>546</v>
      </c>
      <c r="B44" s="62"/>
      <c r="C44" s="62"/>
      <c r="D44" s="62"/>
      <c r="E44" s="62"/>
      <c r="F44" s="62"/>
    </row>
    <row r="45" spans="1:6" ht="15" x14ac:dyDescent="0.25">
      <c r="A45" s="61" t="s">
        <v>547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548</v>
      </c>
      <c r="B47" s="47"/>
      <c r="C47" s="47"/>
      <c r="D47" s="47"/>
      <c r="E47" s="47"/>
      <c r="F47" s="47"/>
    </row>
    <row r="48" spans="1:6" ht="15" x14ac:dyDescent="0.25">
      <c r="A48" s="61" t="s">
        <v>546</v>
      </c>
      <c r="B48" s="127"/>
      <c r="C48" s="127"/>
      <c r="D48" s="127"/>
      <c r="E48" s="127"/>
      <c r="F48" s="127"/>
    </row>
    <row r="49" spans="1:6" ht="15" x14ac:dyDescent="0.25">
      <c r="A49" s="61" t="s">
        <v>547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549</v>
      </c>
      <c r="B51" s="47"/>
      <c r="C51" s="47"/>
      <c r="D51" s="47"/>
      <c r="E51" s="47"/>
      <c r="F51" s="47"/>
    </row>
    <row r="52" spans="1:6" ht="15" x14ac:dyDescent="0.25">
      <c r="A52" s="61" t="s">
        <v>546</v>
      </c>
      <c r="B52" s="62"/>
      <c r="C52" s="62"/>
      <c r="D52" s="62"/>
      <c r="E52" s="62"/>
      <c r="F52" s="62"/>
    </row>
    <row r="53" spans="1:6" ht="15" x14ac:dyDescent="0.25">
      <c r="A53" s="61" t="s">
        <v>547</v>
      </c>
      <c r="B53" s="62"/>
      <c r="C53" s="62"/>
      <c r="D53" s="62"/>
      <c r="E53" s="62"/>
      <c r="F53" s="62"/>
    </row>
    <row r="54" spans="1:6" ht="15" x14ac:dyDescent="0.25">
      <c r="A54" s="61" t="s">
        <v>550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551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546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547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552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553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554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555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556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557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B1" zoomScale="94" zoomScaleNormal="110" workbookViewId="0">
      <selection activeCell="E25" sqref="E2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125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Municipio de Tierra Blanca, Guanajuato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126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1'!A4</f>
        <v>Al 31 de Diciembre de 2022 y al 31 de Marzo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3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136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137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138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139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140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141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142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143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144</v>
      </c>
      <c r="B18" s="4">
        <v>13421297.82</v>
      </c>
      <c r="C18" s="112"/>
      <c r="D18" s="112"/>
      <c r="E18" s="112"/>
      <c r="F18" s="4">
        <v>10150891.92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145</v>
      </c>
      <c r="B20" s="4">
        <f t="shared" ref="B20:H20" si="3">B8+B18</f>
        <v>13421297.82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10150891.92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154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155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163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164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165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154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D1" zoomScale="66" zoomScaleNormal="70" workbookViewId="0">
      <selection activeCell="T11" sqref="T11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Municipio de Tierra Blanca, Guanajuato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168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180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181</v>
      </c>
      <c r="B9" s="104"/>
      <c r="C9" s="104"/>
      <c r="D9" s="104"/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182</v>
      </c>
      <c r="B10" s="104"/>
      <c r="C10" s="104"/>
      <c r="D10" s="104"/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183</v>
      </c>
      <c r="B11" s="104"/>
      <c r="C11" s="104"/>
      <c r="D11" s="104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184</v>
      </c>
      <c r="B12" s="104"/>
      <c r="C12" s="104"/>
      <c r="D12" s="104"/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154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185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186</v>
      </c>
      <c r="B15" s="104"/>
      <c r="C15" s="104"/>
      <c r="D15" s="104"/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187</v>
      </c>
      <c r="B16" s="104"/>
      <c r="C16" s="104"/>
      <c r="D16" s="104"/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188</v>
      </c>
      <c r="B17" s="104"/>
      <c r="C17" s="104"/>
      <c r="D17" s="104"/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189</v>
      </c>
      <c r="B18" s="104"/>
      <c r="C18" s="104"/>
      <c r="D18" s="104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190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8" zoomScale="67" zoomScaleNormal="53" workbookViewId="0">
      <selection activeCell="A56" sqref="A5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191</v>
      </c>
      <c r="B1" s="148"/>
      <c r="C1" s="148"/>
      <c r="D1" s="149"/>
    </row>
    <row r="2" spans="1:4" x14ac:dyDescent="0.25">
      <c r="A2" s="114" t="str">
        <f>'Formato 1'!A2</f>
        <v>Municipio de Tierra Blanca, Guanajuato</v>
      </c>
      <c r="B2" s="115"/>
      <c r="C2" s="115"/>
      <c r="D2" s="116"/>
    </row>
    <row r="3" spans="1:4" x14ac:dyDescent="0.25">
      <c r="A3" s="117" t="s">
        <v>192</v>
      </c>
      <c r="B3" s="118"/>
      <c r="C3" s="118"/>
      <c r="D3" s="119"/>
    </row>
    <row r="4" spans="1:4" x14ac:dyDescent="0.25">
      <c r="A4" s="117" t="str">
        <f>'Formato 3'!A4</f>
        <v>Del 1 de Enero al 31 de Marzo de 2023 (b)</v>
      </c>
      <c r="B4" s="118"/>
      <c r="C4" s="118"/>
      <c r="D4" s="119"/>
    </row>
    <row r="5" spans="1:4" x14ac:dyDescent="0.25">
      <c r="A5" s="120" t="s">
        <v>3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5">
        <f>SUM(B9:B11)</f>
        <v>98663322</v>
      </c>
      <c r="C8" s="15">
        <f>SUM(C9:C11)</f>
        <v>39178124.140000001</v>
      </c>
      <c r="D8" s="15">
        <f>SUM(D9:D11)</f>
        <v>39178124.140000001</v>
      </c>
    </row>
    <row r="9" spans="1:4" x14ac:dyDescent="0.25">
      <c r="A9" s="60" t="s">
        <v>197</v>
      </c>
      <c r="B9" s="97">
        <v>59327630</v>
      </c>
      <c r="C9" s="97">
        <v>19059688.219999999</v>
      </c>
      <c r="D9" s="97">
        <v>19059688.219999999</v>
      </c>
    </row>
    <row r="10" spans="1:4" x14ac:dyDescent="0.25">
      <c r="A10" s="60" t="s">
        <v>198</v>
      </c>
      <c r="B10" s="97">
        <v>39335692</v>
      </c>
      <c r="C10" s="97">
        <v>20118435.920000002</v>
      </c>
      <c r="D10" s="97">
        <v>20118435.920000002</v>
      </c>
    </row>
    <row r="11" spans="1:4" x14ac:dyDescent="0.25">
      <c r="A11" s="60" t="s">
        <v>199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200</v>
      </c>
      <c r="B13" s="15">
        <f>B14+B15</f>
        <v>98663322</v>
      </c>
      <c r="C13" s="15">
        <f>C14+C15</f>
        <v>44202103.380000003</v>
      </c>
      <c r="D13" s="15">
        <f>D14+D15</f>
        <v>44202103.380000003</v>
      </c>
    </row>
    <row r="14" spans="1:4" x14ac:dyDescent="0.25">
      <c r="A14" s="60" t="s">
        <v>201</v>
      </c>
      <c r="B14" s="97">
        <v>59327630</v>
      </c>
      <c r="C14" s="97">
        <v>15929562.029999999</v>
      </c>
      <c r="D14" s="97">
        <v>15929562.029999999</v>
      </c>
    </row>
    <row r="15" spans="1:4" x14ac:dyDescent="0.25">
      <c r="A15" s="60" t="s">
        <v>202</v>
      </c>
      <c r="B15" s="97">
        <v>39335692</v>
      </c>
      <c r="C15" s="97">
        <v>28272541.350000001</v>
      </c>
      <c r="D15" s="97">
        <v>28272541.350000001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203</v>
      </c>
      <c r="B17" s="16">
        <v>0</v>
      </c>
      <c r="C17" s="15">
        <f>C18+C19</f>
        <v>-16263527.640000001</v>
      </c>
      <c r="D17" s="15">
        <f>D18+D19</f>
        <v>-16263527.640000001</v>
      </c>
    </row>
    <row r="18" spans="1:4" x14ac:dyDescent="0.25">
      <c r="A18" s="60" t="s">
        <v>204</v>
      </c>
      <c r="B18" s="17">
        <v>0</v>
      </c>
      <c r="C18" s="49">
        <v>11500</v>
      </c>
      <c r="D18" s="49">
        <v>11500</v>
      </c>
    </row>
    <row r="19" spans="1:4" x14ac:dyDescent="0.25">
      <c r="A19" s="60" t="s">
        <v>205</v>
      </c>
      <c r="B19" s="17">
        <v>0</v>
      </c>
      <c r="C19" s="49">
        <v>-16275027.640000001</v>
      </c>
      <c r="D19" s="49">
        <v>-16275027.640000001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206</v>
      </c>
      <c r="B21" s="15">
        <f>B8-B13+B17</f>
        <v>0</v>
      </c>
      <c r="C21" s="15">
        <f>C8-C13+C17</f>
        <v>-21287506.880000003</v>
      </c>
      <c r="D21" s="15">
        <f>D8-D13+D17</f>
        <v>-21287506.880000003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207</v>
      </c>
      <c r="B23" s="15">
        <f>B21-B11</f>
        <v>0</v>
      </c>
      <c r="C23" s="15">
        <f>C21-C11</f>
        <v>-21287506.880000003</v>
      </c>
      <c r="D23" s="15">
        <f>D21-D11</f>
        <v>-21287506.880000003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208</v>
      </c>
      <c r="B25" s="15">
        <f>B23-B17</f>
        <v>0</v>
      </c>
      <c r="C25" s="15">
        <f>C23-C17</f>
        <v>-5023979.2400000021</v>
      </c>
      <c r="D25" s="15">
        <f>D23-D17</f>
        <v>-5023979.2400000021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213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214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-5023979.2400000021</v>
      </c>
      <c r="D33" s="4">
        <f>D25+D29</f>
        <v>-5023979.2400000021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218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219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221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222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8" t="s">
        <v>224</v>
      </c>
      <c r="B48" s="99">
        <f>B9</f>
        <v>59327630</v>
      </c>
      <c r="C48" s="99">
        <f>C9</f>
        <v>19059688.219999999</v>
      </c>
      <c r="D48" s="99">
        <f>D9</f>
        <v>19059688.219999999</v>
      </c>
    </row>
    <row r="49" spans="1:4" x14ac:dyDescent="0.25">
      <c r="A49" s="22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218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221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201</v>
      </c>
      <c r="B53" s="49">
        <f>B14</f>
        <v>59327630</v>
      </c>
      <c r="C53" s="49">
        <f>C14</f>
        <v>15929562.029999999</v>
      </c>
      <c r="D53" s="49">
        <f>D14</f>
        <v>15929562.029999999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204</v>
      </c>
      <c r="B55" s="23">
        <v>0</v>
      </c>
      <c r="C55" s="49">
        <f>C18</f>
        <v>11500</v>
      </c>
      <c r="D55" s="49">
        <f>D18</f>
        <v>11500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226</v>
      </c>
      <c r="B57" s="4">
        <f>B48+B49-B53+B55</f>
        <v>0</v>
      </c>
      <c r="C57" s="4">
        <f>C48+C49-C53+C55</f>
        <v>3141626.1899999995</v>
      </c>
      <c r="D57" s="4">
        <f>D48+D49-D53+D55</f>
        <v>3141626.1899999995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227</v>
      </c>
      <c r="B59" s="4">
        <f>B57-B49</f>
        <v>0</v>
      </c>
      <c r="C59" s="4">
        <f>C57-C49</f>
        <v>3141626.1899999995</v>
      </c>
      <c r="D59" s="4">
        <f>D57-D49</f>
        <v>3141626.1899999995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8" t="s">
        <v>198</v>
      </c>
      <c r="B63" s="101">
        <f>B10</f>
        <v>39335692</v>
      </c>
      <c r="C63" s="101">
        <f>C10</f>
        <v>20118435.920000002</v>
      </c>
      <c r="D63" s="101">
        <f>D10</f>
        <v>20118435.920000002</v>
      </c>
    </row>
    <row r="64" spans="1:4" ht="30" x14ac:dyDescent="0.25">
      <c r="A64" s="22" t="s">
        <v>228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219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222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229</v>
      </c>
      <c r="B68" s="97">
        <f>B15</f>
        <v>39335692</v>
      </c>
      <c r="C68" s="97">
        <f>C15</f>
        <v>28272541.350000001</v>
      </c>
      <c r="D68" s="97">
        <f>D15</f>
        <v>28272541.350000001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205</v>
      </c>
      <c r="B70" s="17">
        <v>0</v>
      </c>
      <c r="C70" s="97">
        <f>C19</f>
        <v>-16275027.640000001</v>
      </c>
      <c r="D70" s="97">
        <f>D19</f>
        <v>-16275027.640000001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230</v>
      </c>
      <c r="B72" s="15">
        <f>B63+B64-B68+B70</f>
        <v>0</v>
      </c>
      <c r="C72" s="15">
        <f>C63+C64-C68+C70</f>
        <v>-24429133.07</v>
      </c>
      <c r="D72" s="15">
        <f>D63+D64-D68+D70</f>
        <v>-24429133.07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231</v>
      </c>
      <c r="B74" s="15">
        <f>B72-B64</f>
        <v>0</v>
      </c>
      <c r="C74" s="15">
        <f>C72-C64</f>
        <v>-24429133.07</v>
      </c>
      <c r="D74" s="15">
        <f>D72-D64</f>
        <v>-24429133.07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8" zoomScale="76" zoomScaleNormal="115" workbookViewId="0">
      <selection activeCell="C74" sqref="C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232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Municipio de Tierra Blanca, Guanajuato</v>
      </c>
      <c r="B2" s="115"/>
      <c r="C2" s="115"/>
      <c r="D2" s="115"/>
      <c r="E2" s="115"/>
      <c r="F2" s="115"/>
      <c r="G2" s="116"/>
    </row>
    <row r="3" spans="1:7" x14ac:dyDescent="0.25">
      <c r="A3" s="117" t="s">
        <v>233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Marzo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3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234</v>
      </c>
      <c r="B6" s="152" t="s">
        <v>235</v>
      </c>
      <c r="C6" s="152"/>
      <c r="D6" s="152"/>
      <c r="E6" s="152"/>
      <c r="F6" s="152"/>
      <c r="G6" s="152" t="s">
        <v>236</v>
      </c>
    </row>
    <row r="7" spans="1:7" ht="30" x14ac:dyDescent="0.25">
      <c r="A7" s="151"/>
      <c r="B7" s="26" t="s">
        <v>237</v>
      </c>
      <c r="C7" s="7" t="s">
        <v>238</v>
      </c>
      <c r="D7" s="26" t="s">
        <v>239</v>
      </c>
      <c r="E7" s="26" t="s">
        <v>194</v>
      </c>
      <c r="F7" s="26" t="s">
        <v>240</v>
      </c>
      <c r="G7" s="152"/>
    </row>
    <row r="8" spans="1:7" x14ac:dyDescent="0.25">
      <c r="A8" s="27" t="s">
        <v>241</v>
      </c>
      <c r="B8" s="94"/>
      <c r="C8" s="94"/>
      <c r="D8" s="94"/>
      <c r="E8" s="94"/>
      <c r="F8" s="94"/>
      <c r="G8" s="94"/>
    </row>
    <row r="9" spans="1:7" x14ac:dyDescent="0.25">
      <c r="A9" s="60" t="s">
        <v>242</v>
      </c>
      <c r="B9" s="49">
        <v>1117000</v>
      </c>
      <c r="C9" s="49">
        <v>0</v>
      </c>
      <c r="D9" s="49">
        <f>B9+C9</f>
        <v>1117000</v>
      </c>
      <c r="E9" s="49">
        <v>986998.16</v>
      </c>
      <c r="F9" s="49">
        <v>986998.16</v>
      </c>
      <c r="G9" s="49">
        <f>F9-B9</f>
        <v>-130001.83999999997</v>
      </c>
    </row>
    <row r="10" spans="1:7" x14ac:dyDescent="0.25">
      <c r="A10" s="60" t="s">
        <v>243</v>
      </c>
      <c r="B10" s="49">
        <v>0</v>
      </c>
      <c r="C10" s="49">
        <v>0</v>
      </c>
      <c r="D10" s="49">
        <f t="shared" ref="D10:D15" si="0">B10+C10</f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244</v>
      </c>
      <c r="B11" s="49">
        <v>0</v>
      </c>
      <c r="C11" s="49">
        <v>0</v>
      </c>
      <c r="D11" s="49">
        <f t="shared" si="0"/>
        <v>0</v>
      </c>
      <c r="E11" s="49">
        <v>0</v>
      </c>
      <c r="F11" s="49">
        <v>0</v>
      </c>
      <c r="G11" s="49">
        <f t="shared" ref="G11:G15" si="1">F11-B11</f>
        <v>0</v>
      </c>
    </row>
    <row r="12" spans="1:7" x14ac:dyDescent="0.25">
      <c r="A12" s="60" t="s">
        <v>245</v>
      </c>
      <c r="B12" s="49">
        <v>1116000</v>
      </c>
      <c r="C12" s="49">
        <v>0</v>
      </c>
      <c r="D12" s="49">
        <f t="shared" si="0"/>
        <v>1116000</v>
      </c>
      <c r="E12" s="49">
        <v>1240352.93</v>
      </c>
      <c r="F12" s="49">
        <v>1240352.93</v>
      </c>
      <c r="G12" s="49">
        <f t="shared" si="1"/>
        <v>124352.92999999993</v>
      </c>
    </row>
    <row r="13" spans="1:7" x14ac:dyDescent="0.25">
      <c r="A13" s="60" t="s">
        <v>246</v>
      </c>
      <c r="B13" s="49">
        <v>110000</v>
      </c>
      <c r="C13" s="49">
        <v>0</v>
      </c>
      <c r="D13" s="49">
        <f t="shared" si="0"/>
        <v>110000</v>
      </c>
      <c r="E13" s="49">
        <v>71891.5</v>
      </c>
      <c r="F13" s="49">
        <v>71891.5</v>
      </c>
      <c r="G13" s="49">
        <f t="shared" si="1"/>
        <v>-38108.5</v>
      </c>
    </row>
    <row r="14" spans="1:7" x14ac:dyDescent="0.25">
      <c r="A14" s="60" t="s">
        <v>247</v>
      </c>
      <c r="B14" s="49">
        <v>116000</v>
      </c>
      <c r="C14" s="49">
        <v>0</v>
      </c>
      <c r="D14" s="49">
        <f t="shared" si="0"/>
        <v>116000</v>
      </c>
      <c r="E14" s="49">
        <v>83153.37</v>
      </c>
      <c r="F14" s="49">
        <v>83153.37</v>
      </c>
      <c r="G14" s="49">
        <f t="shared" si="1"/>
        <v>-32846.630000000005</v>
      </c>
    </row>
    <row r="15" spans="1:7" x14ac:dyDescent="0.25">
      <c r="A15" s="60" t="s">
        <v>248</v>
      </c>
      <c r="B15" s="49">
        <v>0</v>
      </c>
      <c r="C15" s="49">
        <v>0</v>
      </c>
      <c r="D15" s="49">
        <f t="shared" si="0"/>
        <v>0</v>
      </c>
      <c r="E15" s="49">
        <v>0</v>
      </c>
      <c r="F15" s="49">
        <v>0</v>
      </c>
      <c r="G15" s="49">
        <f t="shared" si="1"/>
        <v>0</v>
      </c>
    </row>
    <row r="16" spans="1:7" x14ac:dyDescent="0.25">
      <c r="A16" s="95" t="s">
        <v>249</v>
      </c>
      <c r="B16" s="49">
        <f t="shared" ref="B16:G16" si="2">SUM(B17:B27)</f>
        <v>56127186</v>
      </c>
      <c r="C16" s="49">
        <f t="shared" si="2"/>
        <v>0</v>
      </c>
      <c r="D16" s="49">
        <f t="shared" si="2"/>
        <v>56127186</v>
      </c>
      <c r="E16" s="49">
        <f t="shared" si="2"/>
        <v>16292550.680000002</v>
      </c>
      <c r="F16" s="49">
        <f t="shared" si="2"/>
        <v>16292550.680000002</v>
      </c>
      <c r="G16" s="49">
        <f t="shared" si="2"/>
        <v>-39834635.32</v>
      </c>
    </row>
    <row r="17" spans="1:7" x14ac:dyDescent="0.25">
      <c r="A17" s="80" t="s">
        <v>250</v>
      </c>
      <c r="B17" s="49">
        <v>24614547</v>
      </c>
      <c r="C17" s="49">
        <v>0</v>
      </c>
      <c r="D17" s="49">
        <f t="shared" ref="D17:D27" si="3">B17+C17</f>
        <v>24614547</v>
      </c>
      <c r="E17" s="49">
        <v>6913308.9199999999</v>
      </c>
      <c r="F17" s="49">
        <v>6913308.9199999999</v>
      </c>
      <c r="G17" s="49">
        <f>F17-B17</f>
        <v>-17701238.079999998</v>
      </c>
    </row>
    <row r="18" spans="1:7" x14ac:dyDescent="0.25">
      <c r="A18" s="80" t="s">
        <v>251</v>
      </c>
      <c r="B18" s="49">
        <v>27009912</v>
      </c>
      <c r="C18" s="49">
        <v>0</v>
      </c>
      <c r="D18" s="49">
        <f t="shared" si="3"/>
        <v>27009912</v>
      </c>
      <c r="E18" s="49">
        <v>8413305.5999999996</v>
      </c>
      <c r="F18" s="49">
        <v>8413305.5999999996</v>
      </c>
      <c r="G18" s="49">
        <f t="shared" ref="G18:G27" si="4">F18-B18</f>
        <v>-18596606.399999999</v>
      </c>
    </row>
    <row r="19" spans="1:7" x14ac:dyDescent="0.25">
      <c r="A19" s="80" t="s">
        <v>252</v>
      </c>
      <c r="B19" s="49">
        <v>501721</v>
      </c>
      <c r="C19" s="49">
        <v>0</v>
      </c>
      <c r="D19" s="49">
        <f t="shared" si="3"/>
        <v>501721</v>
      </c>
      <c r="E19" s="49">
        <v>181239.89</v>
      </c>
      <c r="F19" s="49">
        <v>181239.89</v>
      </c>
      <c r="G19" s="49">
        <f t="shared" si="4"/>
        <v>-320481.11</v>
      </c>
    </row>
    <row r="20" spans="1:7" x14ac:dyDescent="0.25">
      <c r="A20" s="80" t="s">
        <v>253</v>
      </c>
      <c r="B20" s="49"/>
      <c r="C20" s="49">
        <v>0</v>
      </c>
      <c r="D20" s="49">
        <f t="shared" si="3"/>
        <v>0</v>
      </c>
      <c r="E20" s="49"/>
      <c r="F20" s="49"/>
      <c r="G20" s="49">
        <f t="shared" si="4"/>
        <v>0</v>
      </c>
    </row>
    <row r="21" spans="1:7" x14ac:dyDescent="0.25">
      <c r="A21" s="80" t="s">
        <v>254</v>
      </c>
      <c r="B21" s="49"/>
      <c r="C21" s="49">
        <v>0</v>
      </c>
      <c r="D21" s="49">
        <f t="shared" si="3"/>
        <v>0</v>
      </c>
      <c r="E21" s="49"/>
      <c r="F21" s="49"/>
      <c r="G21" s="49">
        <f t="shared" si="4"/>
        <v>0</v>
      </c>
    </row>
    <row r="22" spans="1:7" x14ac:dyDescent="0.25">
      <c r="A22" s="80" t="s">
        <v>255</v>
      </c>
      <c r="B22" s="49">
        <v>1526336</v>
      </c>
      <c r="C22" s="49">
        <v>0</v>
      </c>
      <c r="D22" s="49">
        <f t="shared" si="3"/>
        <v>1526336</v>
      </c>
      <c r="E22" s="49">
        <v>642193.05000000005</v>
      </c>
      <c r="F22" s="49">
        <v>642193.05000000005</v>
      </c>
      <c r="G22" s="49">
        <f t="shared" si="4"/>
        <v>-884142.95</v>
      </c>
    </row>
    <row r="23" spans="1:7" x14ac:dyDescent="0.25">
      <c r="A23" s="80" t="s">
        <v>256</v>
      </c>
      <c r="B23" s="49"/>
      <c r="C23" s="49">
        <v>0</v>
      </c>
      <c r="D23" s="49">
        <f t="shared" si="3"/>
        <v>0</v>
      </c>
      <c r="E23" s="49"/>
      <c r="F23" s="49"/>
      <c r="G23" s="49">
        <f t="shared" si="4"/>
        <v>0</v>
      </c>
    </row>
    <row r="24" spans="1:7" x14ac:dyDescent="0.25">
      <c r="A24" s="80" t="s">
        <v>257</v>
      </c>
      <c r="B24" s="49"/>
      <c r="C24" s="49">
        <v>0</v>
      </c>
      <c r="D24" s="49">
        <f t="shared" si="3"/>
        <v>0</v>
      </c>
      <c r="E24" s="49"/>
      <c r="F24" s="49"/>
      <c r="G24" s="49">
        <f t="shared" si="4"/>
        <v>0</v>
      </c>
    </row>
    <row r="25" spans="1:7" x14ac:dyDescent="0.25">
      <c r="A25" s="80" t="s">
        <v>258</v>
      </c>
      <c r="B25" s="49">
        <v>385198</v>
      </c>
      <c r="C25" s="49">
        <v>0</v>
      </c>
      <c r="D25" s="49">
        <f t="shared" si="3"/>
        <v>385198</v>
      </c>
      <c r="E25" s="49">
        <v>109177.9</v>
      </c>
      <c r="F25" s="49">
        <v>109177.9</v>
      </c>
      <c r="G25" s="49">
        <f t="shared" si="4"/>
        <v>-276020.09999999998</v>
      </c>
    </row>
    <row r="26" spans="1:7" x14ac:dyDescent="0.25">
      <c r="A26" s="80" t="s">
        <v>259</v>
      </c>
      <c r="B26" s="49">
        <v>2089472</v>
      </c>
      <c r="C26" s="49">
        <v>0</v>
      </c>
      <c r="D26" s="49">
        <f t="shared" si="3"/>
        <v>2089472</v>
      </c>
      <c r="E26" s="49">
        <v>76818</v>
      </c>
      <c r="F26" s="49">
        <v>76818</v>
      </c>
      <c r="G26" s="49">
        <f t="shared" si="4"/>
        <v>-2012654</v>
      </c>
    </row>
    <row r="27" spans="1:7" x14ac:dyDescent="0.25">
      <c r="A27" s="80" t="s">
        <v>260</v>
      </c>
      <c r="B27" s="49">
        <v>0</v>
      </c>
      <c r="C27" s="49">
        <v>0</v>
      </c>
      <c r="D27" s="49">
        <f t="shared" si="3"/>
        <v>0</v>
      </c>
      <c r="E27" s="49">
        <v>-43492.68</v>
      </c>
      <c r="F27" s="49">
        <v>-43492.68</v>
      </c>
      <c r="G27" s="49">
        <f t="shared" si="4"/>
        <v>-43492.68</v>
      </c>
    </row>
    <row r="28" spans="1:7" x14ac:dyDescent="0.25">
      <c r="A28" s="60" t="s">
        <v>261</v>
      </c>
      <c r="B28" s="49">
        <f t="shared" ref="B28:G28" si="5">SUM(B29:B33)</f>
        <v>741444</v>
      </c>
      <c r="C28" s="49">
        <f t="shared" si="5"/>
        <v>0</v>
      </c>
      <c r="D28" s="49">
        <f t="shared" si="5"/>
        <v>741444</v>
      </c>
      <c r="E28" s="49">
        <f t="shared" si="5"/>
        <v>299127</v>
      </c>
      <c r="F28" s="49">
        <f t="shared" si="5"/>
        <v>299127</v>
      </c>
      <c r="G28" s="49">
        <f t="shared" si="5"/>
        <v>-442317</v>
      </c>
    </row>
    <row r="29" spans="1:7" x14ac:dyDescent="0.25">
      <c r="A29" s="80" t="s">
        <v>262</v>
      </c>
      <c r="B29" s="49">
        <v>1046</v>
      </c>
      <c r="C29" s="49">
        <v>0</v>
      </c>
      <c r="D29" s="49">
        <f t="shared" ref="D29:D33" si="6">B29+C29</f>
        <v>1046</v>
      </c>
      <c r="E29" s="49">
        <v>589.17999999999995</v>
      </c>
      <c r="F29" s="49">
        <v>589.17999999999995</v>
      </c>
      <c r="G29" s="49">
        <f>F29-B29</f>
        <v>-456.82000000000005</v>
      </c>
    </row>
    <row r="30" spans="1:7" x14ac:dyDescent="0.25">
      <c r="A30" s="80" t="s">
        <v>263</v>
      </c>
      <c r="B30" s="49">
        <v>70374</v>
      </c>
      <c r="C30" s="49">
        <v>0</v>
      </c>
      <c r="D30" s="49">
        <f t="shared" si="6"/>
        <v>70374</v>
      </c>
      <c r="E30" s="49">
        <v>18978.689999999999</v>
      </c>
      <c r="F30" s="49">
        <v>18978.689999999999</v>
      </c>
      <c r="G30" s="49">
        <f t="shared" ref="G30:G34" si="7">F30-B30</f>
        <v>-51395.31</v>
      </c>
    </row>
    <row r="31" spans="1:7" x14ac:dyDescent="0.25">
      <c r="A31" s="80" t="s">
        <v>264</v>
      </c>
      <c r="B31" s="49">
        <v>381614</v>
      </c>
      <c r="C31" s="49">
        <v>0</v>
      </c>
      <c r="D31" s="49">
        <f t="shared" si="6"/>
        <v>381614</v>
      </c>
      <c r="E31" s="49">
        <v>140479.67000000001</v>
      </c>
      <c r="F31" s="49">
        <v>140479.67000000001</v>
      </c>
      <c r="G31" s="49">
        <f t="shared" si="7"/>
        <v>-241134.33</v>
      </c>
    </row>
    <row r="32" spans="1:7" x14ac:dyDescent="0.25">
      <c r="A32" s="80" t="s">
        <v>265</v>
      </c>
      <c r="B32" s="49">
        <v>0</v>
      </c>
      <c r="C32" s="49">
        <v>0</v>
      </c>
      <c r="D32" s="49">
        <f t="shared" si="6"/>
        <v>0</v>
      </c>
      <c r="E32" s="49">
        <v>0</v>
      </c>
      <c r="F32" s="49">
        <v>0</v>
      </c>
      <c r="G32" s="49">
        <f t="shared" si="7"/>
        <v>0</v>
      </c>
    </row>
    <row r="33" spans="1:7" ht="14.45" customHeight="1" x14ac:dyDescent="0.25">
      <c r="A33" s="80" t="s">
        <v>266</v>
      </c>
      <c r="B33" s="49">
        <v>288410</v>
      </c>
      <c r="C33" s="49">
        <v>0</v>
      </c>
      <c r="D33" s="49">
        <f t="shared" si="6"/>
        <v>288410</v>
      </c>
      <c r="E33" s="49">
        <v>139079.46</v>
      </c>
      <c r="F33" s="49">
        <v>139079.46</v>
      </c>
      <c r="G33" s="49">
        <f t="shared" si="7"/>
        <v>-149330.54</v>
      </c>
    </row>
    <row r="34" spans="1:7" ht="14.45" customHeight="1" x14ac:dyDescent="0.25">
      <c r="A34" s="60" t="s">
        <v>267</v>
      </c>
      <c r="B34" s="49">
        <v>0</v>
      </c>
      <c r="C34" s="49">
        <v>9744752.3800000008</v>
      </c>
      <c r="D34" s="49">
        <f>B34+C34</f>
        <v>9744752.3800000008</v>
      </c>
      <c r="E34" s="49">
        <v>7280470.5</v>
      </c>
      <c r="F34" s="49">
        <v>7280470.5</v>
      </c>
      <c r="G34" s="49">
        <f t="shared" si="7"/>
        <v>7280470.5</v>
      </c>
    </row>
    <row r="35" spans="1:7" ht="14.45" customHeight="1" x14ac:dyDescent="0.25">
      <c r="A35" s="60" t="s">
        <v>268</v>
      </c>
      <c r="B35" s="49">
        <f t="shared" ref="B35:G35" si="8">B36</f>
        <v>0</v>
      </c>
      <c r="C35" s="49">
        <f t="shared" si="8"/>
        <v>0</v>
      </c>
      <c r="D35" s="49">
        <f t="shared" si="8"/>
        <v>0</v>
      </c>
      <c r="E35" s="49">
        <f t="shared" si="8"/>
        <v>0</v>
      </c>
      <c r="F35" s="49">
        <f t="shared" si="8"/>
        <v>0</v>
      </c>
      <c r="G35" s="49">
        <f t="shared" si="8"/>
        <v>0</v>
      </c>
    </row>
    <row r="36" spans="1:7" ht="14.45" customHeight="1" x14ac:dyDescent="0.25">
      <c r="A36" s="80" t="s">
        <v>269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270</v>
      </c>
      <c r="B37" s="49">
        <f t="shared" ref="B37:G37" si="9">B38+B39</f>
        <v>0</v>
      </c>
      <c r="C37" s="49">
        <f t="shared" si="9"/>
        <v>0</v>
      </c>
      <c r="D37" s="49">
        <f t="shared" si="9"/>
        <v>0</v>
      </c>
      <c r="E37" s="49">
        <f t="shared" si="9"/>
        <v>0</v>
      </c>
      <c r="F37" s="49">
        <f t="shared" si="9"/>
        <v>0</v>
      </c>
      <c r="G37" s="49">
        <f t="shared" si="9"/>
        <v>0</v>
      </c>
    </row>
    <row r="38" spans="1:7" x14ac:dyDescent="0.25">
      <c r="A38" s="80" t="s">
        <v>271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272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273</v>
      </c>
      <c r="B41" s="4">
        <f t="shared" ref="B41:G41" si="10">SUM(B9,B10,B11,B12,B13,B14,B15,B16,B28,B34,B35,B37)</f>
        <v>59327630</v>
      </c>
      <c r="C41" s="4">
        <f t="shared" si="10"/>
        <v>9744752.3800000008</v>
      </c>
      <c r="D41" s="4">
        <f t="shared" si="10"/>
        <v>69072382.379999995</v>
      </c>
      <c r="E41" s="4">
        <f t="shared" si="10"/>
        <v>26254544.140000001</v>
      </c>
      <c r="F41" s="4">
        <f t="shared" si="10"/>
        <v>26254544.140000001</v>
      </c>
      <c r="G41" s="4">
        <f t="shared" si="10"/>
        <v>-33073085.859999999</v>
      </c>
    </row>
    <row r="42" spans="1:7" x14ac:dyDescent="0.25">
      <c r="A42" s="3" t="s">
        <v>274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275</v>
      </c>
      <c r="B44" s="51"/>
      <c r="C44" s="51"/>
      <c r="D44" s="51"/>
      <c r="E44" s="51"/>
      <c r="F44" s="51"/>
      <c r="G44" s="51"/>
    </row>
    <row r="45" spans="1:7" x14ac:dyDescent="0.25">
      <c r="A45" s="60" t="s">
        <v>276</v>
      </c>
      <c r="B45" s="49">
        <f t="shared" ref="B45:G45" si="11">SUM(B46:B53)</f>
        <v>39335692</v>
      </c>
      <c r="C45" s="49">
        <f t="shared" si="11"/>
        <v>0</v>
      </c>
      <c r="D45" s="49">
        <f t="shared" si="11"/>
        <v>39335692</v>
      </c>
      <c r="E45" s="49">
        <f t="shared" si="11"/>
        <v>12923580</v>
      </c>
      <c r="F45" s="49">
        <f t="shared" si="11"/>
        <v>12923580</v>
      </c>
      <c r="G45" s="49">
        <f t="shared" si="11"/>
        <v>-26412112</v>
      </c>
    </row>
    <row r="46" spans="1:7" x14ac:dyDescent="0.25">
      <c r="A46" s="83" t="s">
        <v>277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278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12">F47-B47</f>
        <v>0</v>
      </c>
    </row>
    <row r="48" spans="1:7" x14ac:dyDescent="0.25">
      <c r="A48" s="83" t="s">
        <v>279</v>
      </c>
      <c r="B48" s="49">
        <v>24404803</v>
      </c>
      <c r="C48" s="49">
        <v>0</v>
      </c>
      <c r="D48" s="49">
        <f t="shared" ref="D48:D49" si="13">B48+C48</f>
        <v>24404803</v>
      </c>
      <c r="E48" s="49">
        <v>8474658</v>
      </c>
      <c r="F48" s="49">
        <v>8474658</v>
      </c>
      <c r="G48" s="49">
        <f t="shared" si="12"/>
        <v>-15930145</v>
      </c>
    </row>
    <row r="49" spans="1:7" ht="30" x14ac:dyDescent="0.25">
      <c r="A49" s="83" t="s">
        <v>280</v>
      </c>
      <c r="B49" s="49">
        <v>14930889</v>
      </c>
      <c r="C49" s="49">
        <v>0</v>
      </c>
      <c r="D49" s="49">
        <f t="shared" si="13"/>
        <v>14930889</v>
      </c>
      <c r="E49" s="49">
        <v>4448922</v>
      </c>
      <c r="F49" s="49">
        <v>4448922</v>
      </c>
      <c r="G49" s="49">
        <f t="shared" si="12"/>
        <v>-10481967</v>
      </c>
    </row>
    <row r="50" spans="1:7" x14ac:dyDescent="0.25">
      <c r="A50" s="83" t="s">
        <v>281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12"/>
        <v>0</v>
      </c>
    </row>
    <row r="51" spans="1:7" x14ac:dyDescent="0.25">
      <c r="A51" s="83" t="s">
        <v>282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12"/>
        <v>0</v>
      </c>
    </row>
    <row r="52" spans="1:7" ht="30" x14ac:dyDescent="0.25">
      <c r="A52" s="84" t="s">
        <v>283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12"/>
        <v>0</v>
      </c>
    </row>
    <row r="53" spans="1:7" x14ac:dyDescent="0.25">
      <c r="A53" s="80" t="s">
        <v>284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285</v>
      </c>
      <c r="B54" s="49">
        <f t="shared" ref="B54:G54" si="14">SUM(B55:B58)</f>
        <v>0</v>
      </c>
      <c r="C54" s="49">
        <f t="shared" si="14"/>
        <v>0</v>
      </c>
      <c r="D54" s="49">
        <f t="shared" si="14"/>
        <v>0</v>
      </c>
      <c r="E54" s="49">
        <f t="shared" si="14"/>
        <v>0</v>
      </c>
      <c r="F54" s="49">
        <f t="shared" si="14"/>
        <v>0</v>
      </c>
      <c r="G54" s="49">
        <f t="shared" si="14"/>
        <v>0</v>
      </c>
    </row>
    <row r="55" spans="1:7" x14ac:dyDescent="0.25">
      <c r="A55" s="84" t="s">
        <v>286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5">F56-B56</f>
        <v>0</v>
      </c>
    </row>
    <row r="57" spans="1:7" x14ac:dyDescent="0.25">
      <c r="A57" s="83" t="s">
        <v>288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5"/>
        <v>0</v>
      </c>
    </row>
    <row r="58" spans="1:7" x14ac:dyDescent="0.25">
      <c r="A58" s="84" t="s">
        <v>289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5"/>
        <v>0</v>
      </c>
    </row>
    <row r="59" spans="1:7" x14ac:dyDescent="0.25">
      <c r="A59" s="60" t="s">
        <v>290</v>
      </c>
      <c r="B59" s="49">
        <f t="shared" ref="B59:G59" si="16">SUM(B60:B61)</f>
        <v>0</v>
      </c>
      <c r="C59" s="49">
        <f t="shared" si="16"/>
        <v>0</v>
      </c>
      <c r="D59" s="49">
        <f t="shared" si="16"/>
        <v>0</v>
      </c>
      <c r="E59" s="49">
        <f t="shared" si="16"/>
        <v>0</v>
      </c>
      <c r="F59" s="49">
        <f t="shared" si="16"/>
        <v>0</v>
      </c>
      <c r="G59" s="49">
        <f t="shared" si="16"/>
        <v>0</v>
      </c>
    </row>
    <row r="60" spans="1:7" x14ac:dyDescent="0.25">
      <c r="A60" s="83" t="s">
        <v>291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292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7">F61-B61</f>
        <v>0</v>
      </c>
    </row>
    <row r="62" spans="1:7" x14ac:dyDescent="0.25">
      <c r="A62" s="60" t="s">
        <v>293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7"/>
        <v>0</v>
      </c>
    </row>
    <row r="63" spans="1:7" x14ac:dyDescent="0.25">
      <c r="A63" s="60" t="s">
        <v>294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7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295</v>
      </c>
      <c r="B65" s="4">
        <f t="shared" ref="B65:G65" si="18">B45+B54+B59+B62+B63</f>
        <v>39335692</v>
      </c>
      <c r="C65" s="4">
        <f t="shared" si="18"/>
        <v>0</v>
      </c>
      <c r="D65" s="4">
        <f t="shared" si="18"/>
        <v>39335692</v>
      </c>
      <c r="E65" s="4">
        <f t="shared" si="18"/>
        <v>12923580</v>
      </c>
      <c r="F65" s="4">
        <f t="shared" si="18"/>
        <v>12923580</v>
      </c>
      <c r="G65" s="4">
        <f t="shared" si="18"/>
        <v>-26412112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296</v>
      </c>
      <c r="B67" s="4">
        <f t="shared" ref="B67:G67" si="19">B68</f>
        <v>0</v>
      </c>
      <c r="C67" s="4">
        <f t="shared" si="19"/>
        <v>0</v>
      </c>
      <c r="D67" s="4">
        <f t="shared" si="19"/>
        <v>0</v>
      </c>
      <c r="E67" s="4">
        <f t="shared" si="19"/>
        <v>0</v>
      </c>
      <c r="F67" s="4">
        <f t="shared" si="19"/>
        <v>0</v>
      </c>
      <c r="G67" s="4">
        <f t="shared" si="19"/>
        <v>0</v>
      </c>
    </row>
    <row r="68" spans="1:7" x14ac:dyDescent="0.25">
      <c r="A68" s="60" t="s">
        <v>297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298</v>
      </c>
      <c r="B70" s="4">
        <f t="shared" ref="B70:G70" si="20">B41+B65+B67</f>
        <v>98663322</v>
      </c>
      <c r="C70" s="4">
        <f t="shared" si="20"/>
        <v>9744752.3800000008</v>
      </c>
      <c r="D70" s="4">
        <f t="shared" si="20"/>
        <v>108408074.38</v>
      </c>
      <c r="E70" s="4">
        <f t="shared" si="20"/>
        <v>39178124.140000001</v>
      </c>
      <c r="F70" s="4">
        <f t="shared" si="20"/>
        <v>39178124.140000001</v>
      </c>
      <c r="G70" s="4">
        <f t="shared" si="20"/>
        <v>-59485197.859999999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299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300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301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302</v>
      </c>
      <c r="B75" s="4">
        <f t="shared" ref="B75:G75" si="21">B73+B74</f>
        <v>0</v>
      </c>
      <c r="C75" s="4">
        <f t="shared" si="21"/>
        <v>0</v>
      </c>
      <c r="D75" s="4">
        <f t="shared" si="21"/>
        <v>0</v>
      </c>
      <c r="E75" s="4">
        <f t="shared" si="21"/>
        <v>0</v>
      </c>
      <c r="F75" s="4">
        <f t="shared" si="21"/>
        <v>0</v>
      </c>
      <c r="G75" s="4">
        <f t="shared" si="21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7 B60:F75 G9:G15 G60:G76 G55:G58 G38:G53 C17:C27 C29:C33 B34 B50:F58 C48:C49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1"/>
  <sheetViews>
    <sheetView showGridLines="0" topLeftCell="A149" zoomScale="85" zoomScaleNormal="85" workbookViewId="0">
      <selection activeCell="D110" sqref="D110"/>
    </sheetView>
  </sheetViews>
  <sheetFormatPr baseColWidth="10" defaultColWidth="11" defaultRowHeight="15" x14ac:dyDescent="0.25"/>
  <cols>
    <col min="1" max="1" width="86.2851562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303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Municipio de Tierra Blanca, Guanajuato</v>
      </c>
      <c r="B2" s="129"/>
      <c r="C2" s="129"/>
      <c r="D2" s="129"/>
      <c r="E2" s="129"/>
      <c r="F2" s="129"/>
      <c r="G2" s="129"/>
    </row>
    <row r="3" spans="1:7" x14ac:dyDescent="0.25">
      <c r="A3" s="130" t="s">
        <v>304</v>
      </c>
      <c r="B3" s="130"/>
      <c r="C3" s="130"/>
      <c r="D3" s="130"/>
      <c r="E3" s="130"/>
      <c r="F3" s="130"/>
      <c r="G3" s="130"/>
    </row>
    <row r="4" spans="1:7" x14ac:dyDescent="0.25">
      <c r="A4" s="130" t="s">
        <v>305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Marzo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3</v>
      </c>
      <c r="B6" s="131"/>
      <c r="C6" s="131"/>
      <c r="D6" s="131"/>
      <c r="E6" s="131"/>
      <c r="F6" s="131"/>
      <c r="G6" s="131"/>
    </row>
    <row r="7" spans="1:7" x14ac:dyDescent="0.25">
      <c r="A7" s="153" t="s">
        <v>7</v>
      </c>
      <c r="B7" s="153" t="s">
        <v>306</v>
      </c>
      <c r="C7" s="153"/>
      <c r="D7" s="153"/>
      <c r="E7" s="153"/>
      <c r="F7" s="153"/>
      <c r="G7" s="154" t="s">
        <v>307</v>
      </c>
    </row>
    <row r="8" spans="1:7" ht="30" x14ac:dyDescent="0.25">
      <c r="A8" s="153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53"/>
    </row>
    <row r="9" spans="1:7" x14ac:dyDescent="0.25">
      <c r="A9" s="28" t="s">
        <v>312</v>
      </c>
      <c r="B9" s="86">
        <f>SUM(B10,B18,B28,B38,B48,B58,B62,B71,B75)</f>
        <v>59327630</v>
      </c>
      <c r="C9" s="86">
        <f t="shared" ref="B9:G9" si="0">SUM(C10,C18,C28,C38,C48,C58,C62,C71,C75)</f>
        <v>2.9103830456733704E-11</v>
      </c>
      <c r="D9" s="86">
        <f t="shared" si="0"/>
        <v>59327630</v>
      </c>
      <c r="E9" s="86">
        <f t="shared" si="0"/>
        <v>15929562.029999999</v>
      </c>
      <c r="F9" s="86">
        <f t="shared" si="0"/>
        <v>15929562.029999999</v>
      </c>
      <c r="G9" s="86">
        <f t="shared" si="0"/>
        <v>43398067.970000006</v>
      </c>
    </row>
    <row r="10" spans="1:7" x14ac:dyDescent="0.25">
      <c r="A10" s="87" t="s">
        <v>313</v>
      </c>
      <c r="B10" s="86">
        <f t="shared" ref="B10:G10" si="1">SUM(B11:B17)</f>
        <v>33551267.48</v>
      </c>
      <c r="C10" s="86">
        <f t="shared" si="1"/>
        <v>416500</v>
      </c>
      <c r="D10" s="86">
        <f t="shared" si="1"/>
        <v>33967767.479999997</v>
      </c>
      <c r="E10" s="86">
        <f t="shared" si="1"/>
        <v>7186298.8899999997</v>
      </c>
      <c r="F10" s="86">
        <f t="shared" si="1"/>
        <v>7186298.8899999997</v>
      </c>
      <c r="G10" s="86">
        <f t="shared" si="1"/>
        <v>26781468.59</v>
      </c>
    </row>
    <row r="11" spans="1:7" x14ac:dyDescent="0.25">
      <c r="A11" s="88" t="s">
        <v>314</v>
      </c>
      <c r="B11" s="77">
        <v>25837043.379999999</v>
      </c>
      <c r="C11" s="77">
        <v>0</v>
      </c>
      <c r="D11" s="77">
        <f>B11+C11</f>
        <v>25837043.379999999</v>
      </c>
      <c r="E11" s="77">
        <v>6013540.0999999996</v>
      </c>
      <c r="F11" s="77">
        <v>6013540.0999999996</v>
      </c>
      <c r="G11" s="77">
        <f>D11-E11</f>
        <v>19823503.280000001</v>
      </c>
    </row>
    <row r="12" spans="1:7" x14ac:dyDescent="0.25">
      <c r="A12" s="88" t="s">
        <v>315</v>
      </c>
      <c r="B12" s="77">
        <v>585000</v>
      </c>
      <c r="C12" s="77">
        <v>315000</v>
      </c>
      <c r="D12" s="77">
        <f t="shared" ref="D12:D15" si="2">B12+C12</f>
        <v>900000</v>
      </c>
      <c r="E12" s="77">
        <v>693038.02</v>
      </c>
      <c r="F12" s="77">
        <v>693038.02</v>
      </c>
      <c r="G12" s="77">
        <f t="shared" ref="G12:G17" si="3">D12-E12</f>
        <v>206961.97999999998</v>
      </c>
    </row>
    <row r="13" spans="1:7" x14ac:dyDescent="0.25">
      <c r="A13" s="88" t="s">
        <v>316</v>
      </c>
      <c r="B13" s="77">
        <v>4035654.03</v>
      </c>
      <c r="C13" s="77">
        <v>0</v>
      </c>
      <c r="D13" s="77">
        <f t="shared" si="2"/>
        <v>4035654.03</v>
      </c>
      <c r="E13" s="77">
        <v>33217.69</v>
      </c>
      <c r="F13" s="77">
        <v>33217.69</v>
      </c>
      <c r="G13" s="77">
        <f t="shared" si="3"/>
        <v>4002436.34</v>
      </c>
    </row>
    <row r="14" spans="1:7" x14ac:dyDescent="0.25">
      <c r="A14" s="88" t="s">
        <v>317</v>
      </c>
      <c r="B14" s="77">
        <v>199298.5</v>
      </c>
      <c r="C14" s="77">
        <v>0</v>
      </c>
      <c r="D14" s="77">
        <f t="shared" si="2"/>
        <v>199298.5</v>
      </c>
      <c r="E14" s="77">
        <v>0</v>
      </c>
      <c r="F14" s="77">
        <v>0</v>
      </c>
      <c r="G14" s="77">
        <f t="shared" si="3"/>
        <v>199298.5</v>
      </c>
    </row>
    <row r="15" spans="1:7" x14ac:dyDescent="0.25">
      <c r="A15" s="88" t="s">
        <v>318</v>
      </c>
      <c r="B15" s="77">
        <v>2894271.57</v>
      </c>
      <c r="C15" s="77">
        <v>101500</v>
      </c>
      <c r="D15" s="77">
        <f t="shared" si="2"/>
        <v>2995771.57</v>
      </c>
      <c r="E15" s="77">
        <v>446503.08</v>
      </c>
      <c r="F15" s="77">
        <v>446503.08</v>
      </c>
      <c r="G15" s="77">
        <f t="shared" si="3"/>
        <v>2549268.4899999998</v>
      </c>
    </row>
    <row r="16" spans="1:7" x14ac:dyDescent="0.25">
      <c r="A16" s="88" t="s">
        <v>319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f t="shared" si="3"/>
        <v>0</v>
      </c>
    </row>
    <row r="17" spans="1:7" x14ac:dyDescent="0.25">
      <c r="A17" s="88" t="s">
        <v>320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f t="shared" si="3"/>
        <v>0</v>
      </c>
    </row>
    <row r="18" spans="1:7" x14ac:dyDescent="0.25">
      <c r="A18" s="87" t="s">
        <v>321</v>
      </c>
      <c r="B18" s="86">
        <f t="shared" ref="B18:G18" si="4">SUM(B19:B27)</f>
        <v>6492000</v>
      </c>
      <c r="C18" s="86">
        <f t="shared" si="4"/>
        <v>-682017.22</v>
      </c>
      <c r="D18" s="86">
        <f t="shared" si="4"/>
        <v>5809982.7800000003</v>
      </c>
      <c r="E18" s="86">
        <f t="shared" si="4"/>
        <v>1250592.6199999999</v>
      </c>
      <c r="F18" s="86">
        <f t="shared" si="4"/>
        <v>1250592.6199999999</v>
      </c>
      <c r="G18" s="86">
        <f t="shared" si="4"/>
        <v>4559390.16</v>
      </c>
    </row>
    <row r="19" spans="1:7" x14ac:dyDescent="0.25">
      <c r="A19" s="88" t="s">
        <v>322</v>
      </c>
      <c r="B19" s="77">
        <v>789000</v>
      </c>
      <c r="C19" s="77">
        <v>0</v>
      </c>
      <c r="D19" s="77">
        <f t="shared" ref="D19:D25" si="5">B19+C19</f>
        <v>789000</v>
      </c>
      <c r="E19" s="77">
        <v>145669.31</v>
      </c>
      <c r="F19" s="77">
        <v>145669.31</v>
      </c>
      <c r="G19" s="77">
        <f>D19-E19</f>
        <v>643330.68999999994</v>
      </c>
    </row>
    <row r="20" spans="1:7" x14ac:dyDescent="0.25">
      <c r="A20" s="88" t="s">
        <v>323</v>
      </c>
      <c r="B20" s="77">
        <v>428000</v>
      </c>
      <c r="C20" s="77">
        <v>0</v>
      </c>
      <c r="D20" s="77">
        <f t="shared" si="5"/>
        <v>428000</v>
      </c>
      <c r="E20" s="77">
        <v>126765.12</v>
      </c>
      <c r="F20" s="77">
        <v>126765.12</v>
      </c>
      <c r="G20" s="77">
        <f t="shared" ref="G20:G27" si="6">D20-E20</f>
        <v>301234.88</v>
      </c>
    </row>
    <row r="21" spans="1:7" x14ac:dyDescent="0.25">
      <c r="A21" s="88" t="s">
        <v>324</v>
      </c>
      <c r="B21" s="77"/>
      <c r="C21" s="77"/>
      <c r="D21" s="77">
        <f t="shared" si="5"/>
        <v>0</v>
      </c>
      <c r="E21" s="77"/>
      <c r="F21" s="77"/>
      <c r="G21" s="77">
        <f t="shared" si="6"/>
        <v>0</v>
      </c>
    </row>
    <row r="22" spans="1:7" x14ac:dyDescent="0.25">
      <c r="A22" s="88" t="s">
        <v>325</v>
      </c>
      <c r="B22" s="77">
        <v>881000</v>
      </c>
      <c r="C22" s="77">
        <v>0</v>
      </c>
      <c r="D22" s="77">
        <f t="shared" si="5"/>
        <v>881000</v>
      </c>
      <c r="E22" s="77">
        <v>160992.01</v>
      </c>
      <c r="F22" s="77">
        <v>160992.01</v>
      </c>
      <c r="G22" s="77">
        <f t="shared" si="6"/>
        <v>720007.99</v>
      </c>
    </row>
    <row r="23" spans="1:7" x14ac:dyDescent="0.25">
      <c r="A23" s="88" t="s">
        <v>326</v>
      </c>
      <c r="B23" s="77">
        <v>370000</v>
      </c>
      <c r="C23" s="77">
        <v>0</v>
      </c>
      <c r="D23" s="77">
        <f t="shared" si="5"/>
        <v>370000</v>
      </c>
      <c r="E23" s="77">
        <v>0</v>
      </c>
      <c r="F23" s="77">
        <v>0</v>
      </c>
      <c r="G23" s="77">
        <f t="shared" si="6"/>
        <v>370000</v>
      </c>
    </row>
    <row r="24" spans="1:7" x14ac:dyDescent="0.25">
      <c r="A24" s="88" t="s">
        <v>327</v>
      </c>
      <c r="B24" s="77">
        <v>3455000</v>
      </c>
      <c r="C24" s="77">
        <v>-682017.22</v>
      </c>
      <c r="D24" s="77">
        <f t="shared" si="5"/>
        <v>2772982.7800000003</v>
      </c>
      <c r="E24" s="77">
        <v>791354.74</v>
      </c>
      <c r="F24" s="77">
        <v>791354.74</v>
      </c>
      <c r="G24" s="77">
        <f t="shared" si="6"/>
        <v>1981628.0400000003</v>
      </c>
    </row>
    <row r="25" spans="1:7" x14ac:dyDescent="0.25">
      <c r="A25" s="88" t="s">
        <v>328</v>
      </c>
      <c r="B25" s="77">
        <v>459000</v>
      </c>
      <c r="C25" s="77">
        <v>0</v>
      </c>
      <c r="D25" s="77">
        <f t="shared" si="5"/>
        <v>459000</v>
      </c>
      <c r="E25" s="77">
        <v>25811.439999999999</v>
      </c>
      <c r="F25" s="77">
        <v>25811.439999999999</v>
      </c>
      <c r="G25" s="77">
        <f t="shared" si="6"/>
        <v>433188.56</v>
      </c>
    </row>
    <row r="26" spans="1:7" x14ac:dyDescent="0.25">
      <c r="A26" s="88" t="s">
        <v>329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f t="shared" si="6"/>
        <v>0</v>
      </c>
    </row>
    <row r="27" spans="1:7" x14ac:dyDescent="0.25">
      <c r="A27" s="88" t="s">
        <v>330</v>
      </c>
      <c r="B27" s="77">
        <v>110000</v>
      </c>
      <c r="C27" s="77">
        <v>0</v>
      </c>
      <c r="D27" s="77">
        <v>110000</v>
      </c>
      <c r="E27" s="77">
        <v>0</v>
      </c>
      <c r="F27" s="77">
        <v>0</v>
      </c>
      <c r="G27" s="77">
        <f t="shared" si="6"/>
        <v>110000</v>
      </c>
    </row>
    <row r="28" spans="1:7" x14ac:dyDescent="0.25">
      <c r="A28" s="87" t="s">
        <v>331</v>
      </c>
      <c r="B28" s="86">
        <f t="shared" ref="B28:G28" si="7">SUM(B29:B37)</f>
        <v>8252673.1500000004</v>
      </c>
      <c r="C28" s="86">
        <f t="shared" si="7"/>
        <v>490540</v>
      </c>
      <c r="D28" s="86">
        <f t="shared" si="7"/>
        <v>8743213.1500000004</v>
      </c>
      <c r="E28" s="86">
        <f t="shared" si="7"/>
        <v>2329671.4500000002</v>
      </c>
      <c r="F28" s="86">
        <f t="shared" si="7"/>
        <v>2329671.4500000002</v>
      </c>
      <c r="G28" s="86">
        <f t="shared" si="7"/>
        <v>6413541.7000000002</v>
      </c>
    </row>
    <row r="29" spans="1:7" x14ac:dyDescent="0.25">
      <c r="A29" s="88" t="s">
        <v>332</v>
      </c>
      <c r="B29" s="77">
        <v>710500</v>
      </c>
      <c r="C29" s="77">
        <v>189269</v>
      </c>
      <c r="D29" s="77">
        <f t="shared" ref="D29:D37" si="8">B29+C29</f>
        <v>899769</v>
      </c>
      <c r="E29" s="77">
        <v>616998</v>
      </c>
      <c r="F29" s="77">
        <v>616998</v>
      </c>
      <c r="G29" s="77">
        <f>D29-E29</f>
        <v>282771</v>
      </c>
    </row>
    <row r="30" spans="1:7" x14ac:dyDescent="0.25">
      <c r="A30" s="88" t="s">
        <v>333</v>
      </c>
      <c r="B30" s="77">
        <v>355000</v>
      </c>
      <c r="C30" s="77">
        <v>0</v>
      </c>
      <c r="D30" s="77">
        <f t="shared" si="8"/>
        <v>355000</v>
      </c>
      <c r="E30" s="77">
        <v>48492.68</v>
      </c>
      <c r="F30" s="77">
        <v>48492.68</v>
      </c>
      <c r="G30" s="77">
        <f t="shared" ref="G30:G37" si="9">D30-E30</f>
        <v>306507.32</v>
      </c>
    </row>
    <row r="31" spans="1:7" x14ac:dyDescent="0.25">
      <c r="A31" s="88" t="s">
        <v>334</v>
      </c>
      <c r="B31" s="77">
        <v>425000</v>
      </c>
      <c r="C31" s="77">
        <v>0</v>
      </c>
      <c r="D31" s="77">
        <f t="shared" si="8"/>
        <v>425000</v>
      </c>
      <c r="E31" s="77">
        <v>0</v>
      </c>
      <c r="F31" s="77">
        <v>0</v>
      </c>
      <c r="G31" s="77">
        <f t="shared" si="9"/>
        <v>425000</v>
      </c>
    </row>
    <row r="32" spans="1:7" x14ac:dyDescent="0.25">
      <c r="A32" s="88" t="s">
        <v>335</v>
      </c>
      <c r="B32" s="77">
        <v>505000</v>
      </c>
      <c r="C32" s="77">
        <v>0</v>
      </c>
      <c r="D32" s="77">
        <f t="shared" si="8"/>
        <v>505000</v>
      </c>
      <c r="E32" s="77">
        <v>19534.490000000002</v>
      </c>
      <c r="F32" s="77">
        <v>19534.490000000002</v>
      </c>
      <c r="G32" s="77">
        <f t="shared" si="9"/>
        <v>485465.51</v>
      </c>
    </row>
    <row r="33" spans="1:7" ht="14.45" customHeight="1" x14ac:dyDescent="0.25">
      <c r="A33" s="88" t="s">
        <v>336</v>
      </c>
      <c r="B33" s="77">
        <v>1195000</v>
      </c>
      <c r="C33" s="77">
        <v>215000</v>
      </c>
      <c r="D33" s="77">
        <f t="shared" si="8"/>
        <v>1410000</v>
      </c>
      <c r="E33" s="77">
        <v>662835.65</v>
      </c>
      <c r="F33" s="77">
        <v>662835.65</v>
      </c>
      <c r="G33" s="77">
        <f t="shared" si="9"/>
        <v>747164.35</v>
      </c>
    </row>
    <row r="34" spans="1:7" ht="14.45" customHeight="1" x14ac:dyDescent="0.25">
      <c r="A34" s="88" t="s">
        <v>337</v>
      </c>
      <c r="B34" s="77">
        <v>325000</v>
      </c>
      <c r="C34" s="77">
        <v>0</v>
      </c>
      <c r="D34" s="77">
        <f t="shared" si="8"/>
        <v>325000</v>
      </c>
      <c r="E34" s="77">
        <v>33688.78</v>
      </c>
      <c r="F34" s="77">
        <v>33688.78</v>
      </c>
      <c r="G34" s="77">
        <f t="shared" si="9"/>
        <v>291311.21999999997</v>
      </c>
    </row>
    <row r="35" spans="1:7" ht="14.45" customHeight="1" x14ac:dyDescent="0.25">
      <c r="A35" s="88" t="s">
        <v>338</v>
      </c>
      <c r="B35" s="77">
        <v>545000</v>
      </c>
      <c r="C35" s="77">
        <v>0</v>
      </c>
      <c r="D35" s="77">
        <f t="shared" si="8"/>
        <v>545000</v>
      </c>
      <c r="E35" s="77">
        <v>226103.81</v>
      </c>
      <c r="F35" s="77">
        <v>226103.81</v>
      </c>
      <c r="G35" s="77">
        <f t="shared" si="9"/>
        <v>318896.19</v>
      </c>
    </row>
    <row r="36" spans="1:7" ht="14.45" customHeight="1" x14ac:dyDescent="0.25">
      <c r="A36" s="88" t="s">
        <v>339</v>
      </c>
      <c r="B36" s="77">
        <v>3542173.15</v>
      </c>
      <c r="C36" s="77">
        <v>86271</v>
      </c>
      <c r="D36" s="77">
        <f t="shared" si="8"/>
        <v>3628444.15</v>
      </c>
      <c r="E36" s="77">
        <v>284567.03999999998</v>
      </c>
      <c r="F36" s="77">
        <v>284567.03999999998</v>
      </c>
      <c r="G36" s="77">
        <f t="shared" si="9"/>
        <v>3343877.11</v>
      </c>
    </row>
    <row r="37" spans="1:7" ht="14.45" customHeight="1" x14ac:dyDescent="0.25">
      <c r="A37" s="88" t="s">
        <v>340</v>
      </c>
      <c r="B37" s="77">
        <v>650000</v>
      </c>
      <c r="C37" s="77">
        <v>0</v>
      </c>
      <c r="D37" s="77">
        <f t="shared" si="8"/>
        <v>650000</v>
      </c>
      <c r="E37" s="77">
        <v>437451</v>
      </c>
      <c r="F37" s="77">
        <v>437451</v>
      </c>
      <c r="G37" s="77">
        <f t="shared" si="9"/>
        <v>212549</v>
      </c>
    </row>
    <row r="38" spans="1:7" x14ac:dyDescent="0.25">
      <c r="A38" s="87" t="s">
        <v>341</v>
      </c>
      <c r="B38" s="86">
        <f t="shared" ref="B38:G38" si="10">SUM(B39:B47)</f>
        <v>10091666.59</v>
      </c>
      <c r="C38" s="86">
        <f t="shared" si="10"/>
        <v>0</v>
      </c>
      <c r="D38" s="86">
        <f t="shared" si="10"/>
        <v>10091666.59</v>
      </c>
      <c r="E38" s="86">
        <f t="shared" si="10"/>
        <v>5112825.88</v>
      </c>
      <c r="F38" s="86">
        <f t="shared" si="10"/>
        <v>5112825.88</v>
      </c>
      <c r="G38" s="86">
        <f t="shared" si="10"/>
        <v>4978840.71</v>
      </c>
    </row>
    <row r="39" spans="1:7" x14ac:dyDescent="0.25">
      <c r="A39" s="88" t="s">
        <v>342</v>
      </c>
      <c r="B39" s="77">
        <v>6050000</v>
      </c>
      <c r="C39" s="77">
        <v>0</v>
      </c>
      <c r="D39" s="77">
        <f t="shared" ref="D39:D42" si="11">B39+C39</f>
        <v>6050000</v>
      </c>
      <c r="E39" s="77">
        <v>1512499.97</v>
      </c>
      <c r="F39" s="77">
        <v>1512499.97</v>
      </c>
      <c r="G39" s="77">
        <f>D39-E39</f>
        <v>4537500.03</v>
      </c>
    </row>
    <row r="40" spans="1:7" x14ac:dyDescent="0.25">
      <c r="A40" s="88" t="s">
        <v>343</v>
      </c>
      <c r="B40" s="77"/>
      <c r="C40" s="77">
        <v>0</v>
      </c>
      <c r="D40" s="77">
        <f t="shared" si="11"/>
        <v>0</v>
      </c>
      <c r="E40" s="77"/>
      <c r="F40" s="77"/>
      <c r="G40" s="77">
        <f t="shared" ref="G40:G47" si="12">D40-E40</f>
        <v>0</v>
      </c>
    </row>
    <row r="41" spans="1:7" x14ac:dyDescent="0.25">
      <c r="A41" s="88" t="s">
        <v>344</v>
      </c>
      <c r="B41" s="77">
        <v>41666.589999999997</v>
      </c>
      <c r="C41" s="77">
        <v>0</v>
      </c>
      <c r="D41" s="77">
        <f t="shared" si="11"/>
        <v>41666.589999999997</v>
      </c>
      <c r="E41" s="77">
        <v>0</v>
      </c>
      <c r="F41" s="77">
        <v>0</v>
      </c>
      <c r="G41" s="77">
        <f t="shared" si="12"/>
        <v>41666.589999999997</v>
      </c>
    </row>
    <row r="42" spans="1:7" x14ac:dyDescent="0.25">
      <c r="A42" s="88" t="s">
        <v>345</v>
      </c>
      <c r="B42" s="77">
        <v>4000000</v>
      </c>
      <c r="C42" s="77">
        <v>0</v>
      </c>
      <c r="D42" s="77">
        <f t="shared" si="11"/>
        <v>4000000</v>
      </c>
      <c r="E42" s="77">
        <v>3600325.91</v>
      </c>
      <c r="F42" s="77">
        <v>3600325.91</v>
      </c>
      <c r="G42" s="77">
        <f t="shared" si="12"/>
        <v>399674.08999999985</v>
      </c>
    </row>
    <row r="43" spans="1:7" x14ac:dyDescent="0.25">
      <c r="A43" s="88" t="s">
        <v>346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f t="shared" si="12"/>
        <v>0</v>
      </c>
    </row>
    <row r="44" spans="1:7" x14ac:dyDescent="0.25">
      <c r="A44" s="88" t="s">
        <v>347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f t="shared" si="12"/>
        <v>0</v>
      </c>
    </row>
    <row r="45" spans="1:7" x14ac:dyDescent="0.25">
      <c r="A45" s="88" t="s">
        <v>348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f t="shared" si="12"/>
        <v>0</v>
      </c>
    </row>
    <row r="46" spans="1:7" x14ac:dyDescent="0.25">
      <c r="A46" s="88" t="s">
        <v>349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f t="shared" si="12"/>
        <v>0</v>
      </c>
    </row>
    <row r="47" spans="1:7" x14ac:dyDescent="0.25">
      <c r="A47" s="88" t="s">
        <v>350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f t="shared" si="12"/>
        <v>0</v>
      </c>
    </row>
    <row r="48" spans="1:7" x14ac:dyDescent="0.25">
      <c r="A48" s="87" t="s">
        <v>351</v>
      </c>
      <c r="B48" s="86">
        <f t="shared" ref="B48:G48" si="13">SUM(B49:B57)</f>
        <v>715000</v>
      </c>
      <c r="C48" s="86">
        <f t="shared" si="13"/>
        <v>0</v>
      </c>
      <c r="D48" s="86">
        <f t="shared" si="13"/>
        <v>715000</v>
      </c>
      <c r="E48" s="86">
        <f t="shared" si="13"/>
        <v>50173.19</v>
      </c>
      <c r="F48" s="86">
        <f t="shared" si="13"/>
        <v>50173.19</v>
      </c>
      <c r="G48" s="86">
        <f t="shared" si="13"/>
        <v>664826.81000000006</v>
      </c>
    </row>
    <row r="49" spans="1:7" x14ac:dyDescent="0.25">
      <c r="A49" s="88" t="s">
        <v>352</v>
      </c>
      <c r="B49" s="77">
        <v>640000</v>
      </c>
      <c r="C49" s="77">
        <v>0</v>
      </c>
      <c r="D49" s="77">
        <f t="shared" ref="D49:D50" si="14">B49+C49</f>
        <v>640000</v>
      </c>
      <c r="E49" s="77">
        <v>50173.19</v>
      </c>
      <c r="F49" s="77">
        <v>50173.19</v>
      </c>
      <c r="G49" s="77">
        <f>D49-E49</f>
        <v>589826.81000000006</v>
      </c>
    </row>
    <row r="50" spans="1:7" x14ac:dyDescent="0.25">
      <c r="A50" s="88" t="s">
        <v>353</v>
      </c>
      <c r="B50" s="77">
        <v>25000</v>
      </c>
      <c r="C50" s="77">
        <v>0</v>
      </c>
      <c r="D50" s="77">
        <f t="shared" si="14"/>
        <v>25000</v>
      </c>
      <c r="E50" s="77">
        <v>0</v>
      </c>
      <c r="F50" s="77">
        <v>0</v>
      </c>
      <c r="G50" s="77">
        <f t="shared" ref="G50:G57" si="15">D50-E50</f>
        <v>25000</v>
      </c>
    </row>
    <row r="51" spans="1:7" x14ac:dyDescent="0.25">
      <c r="A51" s="88" t="s">
        <v>354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f t="shared" si="15"/>
        <v>0</v>
      </c>
    </row>
    <row r="52" spans="1:7" x14ac:dyDescent="0.25">
      <c r="A52" s="88" t="s">
        <v>355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f t="shared" si="15"/>
        <v>0</v>
      </c>
    </row>
    <row r="53" spans="1:7" x14ac:dyDescent="0.25">
      <c r="A53" s="88" t="s">
        <v>356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f t="shared" si="15"/>
        <v>0</v>
      </c>
    </row>
    <row r="54" spans="1:7" x14ac:dyDescent="0.25">
      <c r="A54" s="88" t="s">
        <v>357</v>
      </c>
      <c r="B54" s="77">
        <v>0</v>
      </c>
      <c r="C54" s="77">
        <v>0</v>
      </c>
      <c r="D54" s="77">
        <v>0</v>
      </c>
      <c r="E54" s="77">
        <v>0</v>
      </c>
      <c r="F54" s="77">
        <v>0</v>
      </c>
      <c r="G54" s="77">
        <f t="shared" si="15"/>
        <v>0</v>
      </c>
    </row>
    <row r="55" spans="1:7" x14ac:dyDescent="0.25">
      <c r="A55" s="88" t="s">
        <v>358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f t="shared" si="15"/>
        <v>0</v>
      </c>
    </row>
    <row r="56" spans="1:7" x14ac:dyDescent="0.25">
      <c r="A56" s="88" t="s">
        <v>359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f t="shared" si="15"/>
        <v>0</v>
      </c>
    </row>
    <row r="57" spans="1:7" x14ac:dyDescent="0.25">
      <c r="A57" s="88" t="s">
        <v>360</v>
      </c>
      <c r="B57" s="77">
        <v>50000</v>
      </c>
      <c r="C57" s="77">
        <v>0</v>
      </c>
      <c r="D57" s="77">
        <f t="shared" ref="D57" si="16">B57+C57</f>
        <v>50000</v>
      </c>
      <c r="E57" s="77">
        <v>0</v>
      </c>
      <c r="F57" s="77">
        <v>0</v>
      </c>
      <c r="G57" s="77">
        <f t="shared" si="15"/>
        <v>50000</v>
      </c>
    </row>
    <row r="58" spans="1:7" x14ac:dyDescent="0.25">
      <c r="A58" s="87" t="s">
        <v>361</v>
      </c>
      <c r="B58" s="86">
        <f t="shared" ref="B58:G58" si="17">SUM(B59:B61)</f>
        <v>0</v>
      </c>
      <c r="C58" s="86">
        <f t="shared" si="17"/>
        <v>0</v>
      </c>
      <c r="D58" s="86">
        <f t="shared" si="17"/>
        <v>0</v>
      </c>
      <c r="E58" s="86">
        <f t="shared" si="17"/>
        <v>0</v>
      </c>
      <c r="F58" s="86">
        <f t="shared" si="17"/>
        <v>0</v>
      </c>
      <c r="G58" s="86">
        <f t="shared" si="17"/>
        <v>0</v>
      </c>
    </row>
    <row r="59" spans="1:7" x14ac:dyDescent="0.25">
      <c r="A59" s="88" t="s">
        <v>362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363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 t="shared" ref="G60:G61" si="18">D60-E60</f>
        <v>0</v>
      </c>
    </row>
    <row r="61" spans="1:7" x14ac:dyDescent="0.25">
      <c r="A61" s="88" t="s">
        <v>364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 t="shared" si="18"/>
        <v>0</v>
      </c>
    </row>
    <row r="62" spans="1:7" x14ac:dyDescent="0.25">
      <c r="A62" s="87" t="s">
        <v>365</v>
      </c>
      <c r="B62" s="86">
        <f t="shared" ref="B62:G62" si="19">SUM(B63:B67,B69:B70)</f>
        <v>225022.78</v>
      </c>
      <c r="C62" s="86">
        <f t="shared" si="19"/>
        <v>-225022.78</v>
      </c>
      <c r="D62" s="86">
        <f t="shared" si="19"/>
        <v>0</v>
      </c>
      <c r="E62" s="86">
        <f t="shared" si="19"/>
        <v>0</v>
      </c>
      <c r="F62" s="86">
        <f t="shared" si="19"/>
        <v>0</v>
      </c>
      <c r="G62" s="86">
        <f t="shared" si="19"/>
        <v>0</v>
      </c>
    </row>
    <row r="63" spans="1:7" x14ac:dyDescent="0.25">
      <c r="A63" s="88" t="s">
        <v>366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367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20">D64-E64</f>
        <v>0</v>
      </c>
    </row>
    <row r="65" spans="1:7" x14ac:dyDescent="0.25">
      <c r="A65" s="88" t="s">
        <v>368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20"/>
        <v>0</v>
      </c>
    </row>
    <row r="66" spans="1:7" x14ac:dyDescent="0.25">
      <c r="A66" s="88" t="s">
        <v>369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20"/>
        <v>0</v>
      </c>
    </row>
    <row r="67" spans="1:7" x14ac:dyDescent="0.25">
      <c r="A67" s="88" t="s">
        <v>370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20"/>
        <v>0</v>
      </c>
    </row>
    <row r="68" spans="1:7" x14ac:dyDescent="0.25">
      <c r="A68" s="88" t="s">
        <v>371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20"/>
        <v>0</v>
      </c>
    </row>
    <row r="69" spans="1:7" x14ac:dyDescent="0.25">
      <c r="A69" s="88" t="s">
        <v>372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20"/>
        <v>0</v>
      </c>
    </row>
    <row r="70" spans="1:7" x14ac:dyDescent="0.25">
      <c r="A70" s="88" t="s">
        <v>373</v>
      </c>
      <c r="B70" s="77">
        <v>225022.78</v>
      </c>
      <c r="C70" s="77">
        <v>-225022.78</v>
      </c>
      <c r="D70" s="77">
        <v>0</v>
      </c>
      <c r="E70" s="77">
        <v>0</v>
      </c>
      <c r="F70" s="77">
        <v>0</v>
      </c>
      <c r="G70" s="77">
        <f t="shared" si="20"/>
        <v>0</v>
      </c>
    </row>
    <row r="71" spans="1:7" x14ac:dyDescent="0.25">
      <c r="A71" s="87" t="s">
        <v>374</v>
      </c>
      <c r="B71" s="86">
        <f t="shared" ref="B71:G71" si="21">SUM(B72:B74)</f>
        <v>0</v>
      </c>
      <c r="C71" s="86">
        <f t="shared" si="21"/>
        <v>0</v>
      </c>
      <c r="D71" s="86">
        <f t="shared" si="21"/>
        <v>0</v>
      </c>
      <c r="E71" s="86">
        <f t="shared" si="21"/>
        <v>0</v>
      </c>
      <c r="F71" s="86">
        <f t="shared" si="21"/>
        <v>0</v>
      </c>
      <c r="G71" s="86">
        <f t="shared" si="21"/>
        <v>0</v>
      </c>
    </row>
    <row r="72" spans="1:7" x14ac:dyDescent="0.25">
      <c r="A72" s="88" t="s">
        <v>375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376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22">D73-E73</f>
        <v>0</v>
      </c>
    </row>
    <row r="74" spans="1:7" x14ac:dyDescent="0.25">
      <c r="A74" s="88" t="s">
        <v>377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22"/>
        <v>0</v>
      </c>
    </row>
    <row r="75" spans="1:7" x14ac:dyDescent="0.25">
      <c r="A75" s="87" t="s">
        <v>378</v>
      </c>
      <c r="B75" s="86">
        <f t="shared" ref="B75:G75" si="23">SUM(B76:B82)</f>
        <v>0</v>
      </c>
      <c r="C75" s="86">
        <f t="shared" si="23"/>
        <v>0</v>
      </c>
      <c r="D75" s="86">
        <f t="shared" si="23"/>
        <v>0</v>
      </c>
      <c r="E75" s="86">
        <f t="shared" si="23"/>
        <v>0</v>
      </c>
      <c r="F75" s="86">
        <f t="shared" si="23"/>
        <v>0</v>
      </c>
      <c r="G75" s="86">
        <f t="shared" si="23"/>
        <v>0</v>
      </c>
    </row>
    <row r="76" spans="1:7" x14ac:dyDescent="0.25">
      <c r="A76" s="88" t="s">
        <v>379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380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24">D77-E77</f>
        <v>0</v>
      </c>
    </row>
    <row r="78" spans="1:7" x14ac:dyDescent="0.25">
      <c r="A78" s="88" t="s">
        <v>381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24"/>
        <v>0</v>
      </c>
    </row>
    <row r="79" spans="1:7" x14ac:dyDescent="0.25">
      <c r="A79" s="88" t="s">
        <v>382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24"/>
        <v>0</v>
      </c>
    </row>
    <row r="80" spans="1:7" x14ac:dyDescent="0.25">
      <c r="A80" s="88" t="s">
        <v>383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24"/>
        <v>0</v>
      </c>
    </row>
    <row r="81" spans="1:7" x14ac:dyDescent="0.25">
      <c r="A81" s="88" t="s">
        <v>384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24"/>
        <v>0</v>
      </c>
    </row>
    <row r="82" spans="1:7" x14ac:dyDescent="0.25">
      <c r="A82" s="88" t="s">
        <v>385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24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386</v>
      </c>
      <c r="B84" s="86">
        <f t="shared" ref="B84:G84" si="25">SUM(B85,B93,B103,B113,B123,B133,B137,B146,B150)</f>
        <v>39335692</v>
      </c>
      <c r="C84" s="86">
        <f t="shared" si="25"/>
        <v>32899683.200000003</v>
      </c>
      <c r="D84" s="86">
        <f t="shared" si="25"/>
        <v>72235375.200000003</v>
      </c>
      <c r="E84" s="86">
        <f t="shared" si="25"/>
        <v>28272541.349999998</v>
      </c>
      <c r="F84" s="86">
        <f t="shared" si="25"/>
        <v>28272541.349999998</v>
      </c>
      <c r="G84" s="86">
        <f t="shared" si="25"/>
        <v>43962833.850000001</v>
      </c>
    </row>
    <row r="85" spans="1:7" x14ac:dyDescent="0.25">
      <c r="A85" s="87" t="s">
        <v>313</v>
      </c>
      <c r="B85" s="86">
        <f t="shared" ref="B85:G85" si="26">SUM(B86:B92)</f>
        <v>9450772.7000000011</v>
      </c>
      <c r="C85" s="86">
        <f t="shared" si="26"/>
        <v>20000</v>
      </c>
      <c r="D85" s="86">
        <f t="shared" si="26"/>
        <v>9470772.7000000011</v>
      </c>
      <c r="E85" s="86">
        <f t="shared" si="26"/>
        <v>1900504.86</v>
      </c>
      <c r="F85" s="86">
        <f t="shared" si="26"/>
        <v>1900504.86</v>
      </c>
      <c r="G85" s="86">
        <f t="shared" si="26"/>
        <v>7570267.8400000008</v>
      </c>
    </row>
    <row r="86" spans="1:7" x14ac:dyDescent="0.25">
      <c r="A86" s="88" t="s">
        <v>314</v>
      </c>
      <c r="B86" s="77">
        <v>7237143.9800000004</v>
      </c>
      <c r="C86" s="77">
        <v>0</v>
      </c>
      <c r="D86" s="77">
        <f t="shared" ref="D86:D90" si="27">B86+C86</f>
        <v>7237143.9800000004</v>
      </c>
      <c r="E86" s="77">
        <v>1812072.5</v>
      </c>
      <c r="F86" s="77">
        <v>1812072.5</v>
      </c>
      <c r="G86" s="77">
        <f>D86-E86</f>
        <v>5425071.4800000004</v>
      </c>
    </row>
    <row r="87" spans="1:7" x14ac:dyDescent="0.25">
      <c r="A87" s="88" t="s">
        <v>315</v>
      </c>
      <c r="B87" s="77">
        <v>0</v>
      </c>
      <c r="C87" s="77">
        <v>120000</v>
      </c>
      <c r="D87" s="77">
        <f t="shared" si="27"/>
        <v>120000</v>
      </c>
      <c r="E87" s="77">
        <v>0</v>
      </c>
      <c r="F87" s="77">
        <v>0</v>
      </c>
      <c r="G87" s="77">
        <f t="shared" ref="G87:G92" si="28">D87-E87</f>
        <v>120000</v>
      </c>
    </row>
    <row r="88" spans="1:7" x14ac:dyDescent="0.25">
      <c r="A88" s="88" t="s">
        <v>316</v>
      </c>
      <c r="B88" s="77">
        <v>1365984.31</v>
      </c>
      <c r="C88" s="77">
        <v>0</v>
      </c>
      <c r="D88" s="77">
        <f t="shared" si="27"/>
        <v>1365984.31</v>
      </c>
      <c r="E88" s="77">
        <v>71232.36</v>
      </c>
      <c r="F88" s="77">
        <v>71232.36</v>
      </c>
      <c r="G88" s="77">
        <f t="shared" si="28"/>
        <v>1294751.95</v>
      </c>
    </row>
    <row r="89" spans="1:7" x14ac:dyDescent="0.25">
      <c r="A89" s="88" t="s">
        <v>317</v>
      </c>
      <c r="B89" s="77">
        <v>174549.08</v>
      </c>
      <c r="C89" s="77">
        <v>-100000</v>
      </c>
      <c r="D89" s="77">
        <f t="shared" si="27"/>
        <v>74549.079999999987</v>
      </c>
      <c r="E89" s="77">
        <v>0</v>
      </c>
      <c r="F89" s="77">
        <v>0</v>
      </c>
      <c r="G89" s="77">
        <f t="shared" si="28"/>
        <v>74549.079999999987</v>
      </c>
    </row>
    <row r="90" spans="1:7" x14ac:dyDescent="0.25">
      <c r="A90" s="88" t="s">
        <v>318</v>
      </c>
      <c r="B90" s="77">
        <v>673095.33</v>
      </c>
      <c r="C90" s="77">
        <v>0</v>
      </c>
      <c r="D90" s="77">
        <f t="shared" si="27"/>
        <v>673095.33</v>
      </c>
      <c r="E90" s="77">
        <v>17200</v>
      </c>
      <c r="F90" s="77">
        <v>17200</v>
      </c>
      <c r="G90" s="77">
        <f t="shared" si="28"/>
        <v>655895.32999999996</v>
      </c>
    </row>
    <row r="91" spans="1:7" x14ac:dyDescent="0.25">
      <c r="A91" s="88" t="s">
        <v>319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28"/>
        <v>0</v>
      </c>
    </row>
    <row r="92" spans="1:7" x14ac:dyDescent="0.25">
      <c r="A92" s="88" t="s">
        <v>320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28"/>
        <v>0</v>
      </c>
    </row>
    <row r="93" spans="1:7" x14ac:dyDescent="0.25">
      <c r="A93" s="87" t="s">
        <v>321</v>
      </c>
      <c r="B93" s="86">
        <f t="shared" ref="B93:G93" si="29">SUM(B94:B102)</f>
        <v>1240000</v>
      </c>
      <c r="C93" s="86">
        <f t="shared" si="29"/>
        <v>6520.1300000000047</v>
      </c>
      <c r="D93" s="86">
        <f t="shared" si="29"/>
        <v>1246520.1299999999</v>
      </c>
      <c r="E93" s="86">
        <f t="shared" si="29"/>
        <v>1019275.4</v>
      </c>
      <c r="F93" s="86">
        <f t="shared" si="29"/>
        <v>1019275.4</v>
      </c>
      <c r="G93" s="86">
        <f t="shared" si="29"/>
        <v>227244.72999999995</v>
      </c>
    </row>
    <row r="94" spans="1:7" x14ac:dyDescent="0.25">
      <c r="A94" s="88" t="s">
        <v>322</v>
      </c>
      <c r="B94" s="77">
        <v>75000</v>
      </c>
      <c r="C94" s="77">
        <v>-10000</v>
      </c>
      <c r="D94" s="77">
        <f t="shared" ref="D94:D100" si="30">B94+C94</f>
        <v>65000</v>
      </c>
      <c r="E94" s="77">
        <v>5395</v>
      </c>
      <c r="F94" s="77">
        <v>5395</v>
      </c>
      <c r="G94" s="77">
        <f>D94-E94</f>
        <v>59605</v>
      </c>
    </row>
    <row r="95" spans="1:7" x14ac:dyDescent="0.25">
      <c r="A95" s="88" t="s">
        <v>323</v>
      </c>
      <c r="B95" s="77">
        <v>145000</v>
      </c>
      <c r="C95" s="77">
        <v>-9570.08</v>
      </c>
      <c r="D95" s="77">
        <f t="shared" si="30"/>
        <v>135429.92000000001</v>
      </c>
      <c r="E95" s="77">
        <v>78792.399999999994</v>
      </c>
      <c r="F95" s="77">
        <v>78792.399999999994</v>
      </c>
      <c r="G95" s="77">
        <f t="shared" ref="G95:G102" si="31">D95-E95</f>
        <v>56637.520000000019</v>
      </c>
    </row>
    <row r="96" spans="1:7" x14ac:dyDescent="0.25">
      <c r="A96" s="88" t="s">
        <v>324</v>
      </c>
      <c r="B96" s="77"/>
      <c r="C96" s="77"/>
      <c r="D96" s="77">
        <f t="shared" si="30"/>
        <v>0</v>
      </c>
      <c r="E96" s="77"/>
      <c r="F96" s="77"/>
      <c r="G96" s="77">
        <f t="shared" si="31"/>
        <v>0</v>
      </c>
    </row>
    <row r="97" spans="1:7" x14ac:dyDescent="0.25">
      <c r="A97" s="88" t="s">
        <v>325</v>
      </c>
      <c r="B97" s="77">
        <v>70000</v>
      </c>
      <c r="C97" s="77">
        <v>-5000</v>
      </c>
      <c r="D97" s="77">
        <f t="shared" si="30"/>
        <v>65000</v>
      </c>
      <c r="E97" s="77">
        <v>30384.84</v>
      </c>
      <c r="F97" s="77">
        <v>30384.84</v>
      </c>
      <c r="G97" s="77">
        <f t="shared" si="31"/>
        <v>34615.160000000003</v>
      </c>
    </row>
    <row r="98" spans="1:7" x14ac:dyDescent="0.25">
      <c r="A98" s="90" t="s">
        <v>326</v>
      </c>
      <c r="B98" s="77">
        <v>15000</v>
      </c>
      <c r="C98" s="77">
        <v>0</v>
      </c>
      <c r="D98" s="77">
        <f t="shared" si="30"/>
        <v>15000</v>
      </c>
      <c r="E98" s="77">
        <v>0</v>
      </c>
      <c r="F98" s="77">
        <v>0</v>
      </c>
      <c r="G98" s="77">
        <f t="shared" si="31"/>
        <v>15000</v>
      </c>
    </row>
    <row r="99" spans="1:7" x14ac:dyDescent="0.25">
      <c r="A99" s="88" t="s">
        <v>327</v>
      </c>
      <c r="B99" s="77">
        <v>650000</v>
      </c>
      <c r="C99" s="77">
        <v>281090.21000000002</v>
      </c>
      <c r="D99" s="77">
        <f t="shared" si="30"/>
        <v>931090.21</v>
      </c>
      <c r="E99" s="77">
        <v>904703.16</v>
      </c>
      <c r="F99" s="77">
        <v>904703.16</v>
      </c>
      <c r="G99" s="77">
        <f t="shared" si="31"/>
        <v>26387.04999999993</v>
      </c>
    </row>
    <row r="100" spans="1:7" x14ac:dyDescent="0.25">
      <c r="A100" s="88" t="s">
        <v>328</v>
      </c>
      <c r="B100" s="77">
        <v>285000</v>
      </c>
      <c r="C100" s="77">
        <v>-250000</v>
      </c>
      <c r="D100" s="77">
        <f t="shared" si="30"/>
        <v>35000</v>
      </c>
      <c r="E100" s="77">
        <v>0</v>
      </c>
      <c r="F100" s="77">
        <v>0</v>
      </c>
      <c r="G100" s="77">
        <f t="shared" si="31"/>
        <v>35000</v>
      </c>
    </row>
    <row r="101" spans="1:7" x14ac:dyDescent="0.25">
      <c r="A101" s="88" t="s">
        <v>329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31"/>
        <v>0</v>
      </c>
    </row>
    <row r="102" spans="1:7" x14ac:dyDescent="0.25">
      <c r="A102" s="88" t="s">
        <v>330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31"/>
        <v>0</v>
      </c>
    </row>
    <row r="103" spans="1:7" x14ac:dyDescent="0.25">
      <c r="A103" s="87" t="s">
        <v>331</v>
      </c>
      <c r="B103" s="86">
        <f>SUM(B104:B112)</f>
        <v>1809865.4</v>
      </c>
      <c r="C103" s="86">
        <f>SUM(C104:C112)</f>
        <v>978615.36</v>
      </c>
      <c r="D103" s="86">
        <f>SUM(D104:D112)</f>
        <v>2788480.76</v>
      </c>
      <c r="E103" s="86">
        <f>SUM(E104:E112)</f>
        <v>797420.35</v>
      </c>
      <c r="F103" s="86">
        <f>SUM(F104:F112)</f>
        <v>797420.35</v>
      </c>
      <c r="G103" s="86">
        <f>SUM(G104:G112)</f>
        <v>1991060.4099999997</v>
      </c>
    </row>
    <row r="104" spans="1:7" x14ac:dyDescent="0.25">
      <c r="A104" s="88" t="s">
        <v>332</v>
      </c>
      <c r="B104" s="77">
        <v>1374865.4</v>
      </c>
      <c r="C104" s="77">
        <v>0</v>
      </c>
      <c r="D104" s="77">
        <f t="shared" ref="D104:D111" si="32">B104+C104</f>
        <v>1374865.4</v>
      </c>
      <c r="E104" s="77">
        <v>0</v>
      </c>
      <c r="F104" s="77">
        <v>0</v>
      </c>
      <c r="G104" s="77">
        <f>D104-E104</f>
        <v>1374865.4</v>
      </c>
    </row>
    <row r="105" spans="1:7" x14ac:dyDescent="0.25">
      <c r="A105" s="88" t="s">
        <v>333</v>
      </c>
      <c r="B105" s="77">
        <v>0</v>
      </c>
      <c r="C105" s="77">
        <v>311615.35999999999</v>
      </c>
      <c r="D105" s="77">
        <f t="shared" si="32"/>
        <v>311615.35999999999</v>
      </c>
      <c r="E105" s="77">
        <v>151585.07999999999</v>
      </c>
      <c r="F105" s="77">
        <v>151585.07999999999</v>
      </c>
      <c r="G105" s="77">
        <f t="shared" ref="G105:G112" si="33">D105-E105</f>
        <v>160030.28</v>
      </c>
    </row>
    <row r="106" spans="1:7" x14ac:dyDescent="0.25">
      <c r="A106" s="88" t="s">
        <v>334</v>
      </c>
      <c r="B106" s="77">
        <v>0</v>
      </c>
      <c r="C106" s="77">
        <v>730000</v>
      </c>
      <c r="D106" s="77">
        <f t="shared" si="32"/>
        <v>730000</v>
      </c>
      <c r="E106" s="77">
        <v>466408.31</v>
      </c>
      <c r="F106" s="77">
        <v>466408.31</v>
      </c>
      <c r="G106" s="77">
        <f t="shared" si="33"/>
        <v>263591.69</v>
      </c>
    </row>
    <row r="107" spans="1:7" x14ac:dyDescent="0.25">
      <c r="A107" s="88" t="s">
        <v>335</v>
      </c>
      <c r="B107" s="77">
        <v>100000</v>
      </c>
      <c r="C107" s="77">
        <v>-50000</v>
      </c>
      <c r="D107" s="77">
        <f t="shared" si="32"/>
        <v>50000</v>
      </c>
      <c r="E107" s="77">
        <v>690.08</v>
      </c>
      <c r="F107" s="77">
        <v>690.08</v>
      </c>
      <c r="G107" s="77">
        <f t="shared" si="33"/>
        <v>49309.919999999998</v>
      </c>
    </row>
    <row r="108" spans="1:7" x14ac:dyDescent="0.25">
      <c r="A108" s="88" t="s">
        <v>336</v>
      </c>
      <c r="B108" s="77">
        <v>285000</v>
      </c>
      <c r="C108" s="77">
        <v>-48000</v>
      </c>
      <c r="D108" s="77">
        <f t="shared" si="32"/>
        <v>237000</v>
      </c>
      <c r="E108" s="77">
        <v>176286.88</v>
      </c>
      <c r="F108" s="77">
        <v>176286.88</v>
      </c>
      <c r="G108" s="77">
        <f t="shared" si="33"/>
        <v>60713.119999999995</v>
      </c>
    </row>
    <row r="109" spans="1:7" x14ac:dyDescent="0.25">
      <c r="A109" s="88" t="s">
        <v>337</v>
      </c>
      <c r="B109" s="77">
        <v>15000</v>
      </c>
      <c r="C109" s="77">
        <v>0</v>
      </c>
      <c r="D109" s="77">
        <f t="shared" si="32"/>
        <v>15000</v>
      </c>
      <c r="E109" s="77">
        <v>0</v>
      </c>
      <c r="F109" s="77">
        <v>0</v>
      </c>
      <c r="G109" s="77">
        <f t="shared" si="33"/>
        <v>15000</v>
      </c>
    </row>
    <row r="110" spans="1:7" x14ac:dyDescent="0.25">
      <c r="A110" s="88" t="s">
        <v>338</v>
      </c>
      <c r="B110" s="77">
        <v>35000</v>
      </c>
      <c r="C110" s="77">
        <v>-10000</v>
      </c>
      <c r="D110" s="77">
        <f t="shared" si="32"/>
        <v>25000</v>
      </c>
      <c r="E110" s="77">
        <v>2450</v>
      </c>
      <c r="F110" s="77">
        <v>2450</v>
      </c>
      <c r="G110" s="77">
        <f t="shared" si="33"/>
        <v>22550</v>
      </c>
    </row>
    <row r="111" spans="1:7" x14ac:dyDescent="0.25">
      <c r="A111" s="88" t="s">
        <v>339</v>
      </c>
      <c r="B111" s="77">
        <v>0</v>
      </c>
      <c r="C111" s="77">
        <v>45000</v>
      </c>
      <c r="D111" s="77">
        <f t="shared" si="32"/>
        <v>45000</v>
      </c>
      <c r="E111" s="77">
        <v>0</v>
      </c>
      <c r="F111" s="77">
        <v>0</v>
      </c>
      <c r="G111" s="77">
        <f t="shared" si="33"/>
        <v>45000</v>
      </c>
    </row>
    <row r="112" spans="1:7" x14ac:dyDescent="0.25">
      <c r="A112" s="88" t="s">
        <v>340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33"/>
        <v>0</v>
      </c>
    </row>
    <row r="113" spans="1:7" x14ac:dyDescent="0.25">
      <c r="A113" s="87" t="s">
        <v>341</v>
      </c>
      <c r="B113" s="86">
        <f t="shared" ref="B113:G113" si="34">SUM(B114:B122)</f>
        <v>7210250.9000000004</v>
      </c>
      <c r="C113" s="86">
        <f t="shared" si="34"/>
        <v>6068693.9199999999</v>
      </c>
      <c r="D113" s="86">
        <f t="shared" si="34"/>
        <v>13278944.82</v>
      </c>
      <c r="E113" s="86">
        <f t="shared" si="34"/>
        <v>6946367.1399999997</v>
      </c>
      <c r="F113" s="86">
        <f t="shared" si="34"/>
        <v>6946367.1399999997</v>
      </c>
      <c r="G113" s="86">
        <f t="shared" si="34"/>
        <v>6332577.6800000006</v>
      </c>
    </row>
    <row r="114" spans="1:7" x14ac:dyDescent="0.25">
      <c r="A114" s="88" t="s">
        <v>342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343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35">D115-E115</f>
        <v>0</v>
      </c>
    </row>
    <row r="116" spans="1:7" x14ac:dyDescent="0.25">
      <c r="A116" s="88" t="s">
        <v>344</v>
      </c>
      <c r="B116" s="77">
        <v>2410250.9</v>
      </c>
      <c r="C116" s="77">
        <v>608424.53</v>
      </c>
      <c r="D116" s="77">
        <f t="shared" ref="D116:D117" si="36">B116+C116</f>
        <v>3018675.4299999997</v>
      </c>
      <c r="E116" s="77">
        <v>1662400</v>
      </c>
      <c r="F116" s="77">
        <v>1662400</v>
      </c>
      <c r="G116" s="77">
        <f t="shared" si="35"/>
        <v>1356275.4299999997</v>
      </c>
    </row>
    <row r="117" spans="1:7" x14ac:dyDescent="0.25">
      <c r="A117" s="88" t="s">
        <v>345</v>
      </c>
      <c r="B117" s="77">
        <v>4800000</v>
      </c>
      <c r="C117" s="77">
        <v>5460269.3899999997</v>
      </c>
      <c r="D117" s="77">
        <f t="shared" si="36"/>
        <v>10260269.390000001</v>
      </c>
      <c r="E117" s="77">
        <v>5283967.1399999997</v>
      </c>
      <c r="F117" s="77">
        <v>5283967.1399999997</v>
      </c>
      <c r="G117" s="77">
        <f t="shared" si="35"/>
        <v>4976302.2500000009</v>
      </c>
    </row>
    <row r="118" spans="1:7" x14ac:dyDescent="0.25">
      <c r="A118" s="88" t="s">
        <v>346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35"/>
        <v>0</v>
      </c>
    </row>
    <row r="119" spans="1:7" x14ac:dyDescent="0.25">
      <c r="A119" s="88" t="s">
        <v>347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35"/>
        <v>0</v>
      </c>
    </row>
    <row r="120" spans="1:7" x14ac:dyDescent="0.25">
      <c r="A120" s="88" t="s">
        <v>348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35"/>
        <v>0</v>
      </c>
    </row>
    <row r="121" spans="1:7" x14ac:dyDescent="0.25">
      <c r="A121" s="88" t="s">
        <v>349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35"/>
        <v>0</v>
      </c>
    </row>
    <row r="122" spans="1:7" x14ac:dyDescent="0.25">
      <c r="A122" s="88" t="s">
        <v>350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35"/>
        <v>0</v>
      </c>
    </row>
    <row r="123" spans="1:7" x14ac:dyDescent="0.25">
      <c r="A123" s="87" t="s">
        <v>351</v>
      </c>
      <c r="B123" s="86">
        <f t="shared" ref="B123:G123" si="37">SUM(B124:B132)</f>
        <v>20000</v>
      </c>
      <c r="C123" s="86">
        <f t="shared" si="37"/>
        <v>224057.87</v>
      </c>
      <c r="D123" s="86">
        <f t="shared" si="37"/>
        <v>244057.87000000002</v>
      </c>
      <c r="E123" s="86">
        <f t="shared" si="37"/>
        <v>216066.79</v>
      </c>
      <c r="F123" s="86">
        <f t="shared" si="37"/>
        <v>216066.79</v>
      </c>
      <c r="G123" s="86">
        <f t="shared" si="37"/>
        <v>27991.08</v>
      </c>
    </row>
    <row r="124" spans="1:7" x14ac:dyDescent="0.25">
      <c r="A124" s="88" t="s">
        <v>352</v>
      </c>
      <c r="B124" s="77">
        <v>20000</v>
      </c>
      <c r="C124" s="77">
        <v>7991.08</v>
      </c>
      <c r="D124" s="77">
        <f t="shared" ref="D124:D129" si="38">B124+C124</f>
        <v>27991.08</v>
      </c>
      <c r="E124" s="77">
        <v>0</v>
      </c>
      <c r="F124" s="77">
        <v>0</v>
      </c>
      <c r="G124" s="77">
        <f>D124-E124</f>
        <v>27991.08</v>
      </c>
    </row>
    <row r="125" spans="1:7" x14ac:dyDescent="0.25">
      <c r="A125" s="88" t="s">
        <v>353</v>
      </c>
      <c r="B125" s="77">
        <v>0</v>
      </c>
      <c r="C125" s="77">
        <v>0</v>
      </c>
      <c r="D125" s="77">
        <f t="shared" si="38"/>
        <v>0</v>
      </c>
      <c r="E125" s="77">
        <v>0</v>
      </c>
      <c r="F125" s="77">
        <v>0</v>
      </c>
      <c r="G125" s="77">
        <f t="shared" ref="G125:G132" si="39">D125-E125</f>
        <v>0</v>
      </c>
    </row>
    <row r="126" spans="1:7" x14ac:dyDescent="0.25">
      <c r="A126" s="88" t="s">
        <v>354</v>
      </c>
      <c r="B126" s="77">
        <v>0</v>
      </c>
      <c r="C126" s="77">
        <v>0</v>
      </c>
      <c r="D126" s="77">
        <f t="shared" si="38"/>
        <v>0</v>
      </c>
      <c r="E126" s="77">
        <v>0</v>
      </c>
      <c r="F126" s="77">
        <v>0</v>
      </c>
      <c r="G126" s="77">
        <f t="shared" si="39"/>
        <v>0</v>
      </c>
    </row>
    <row r="127" spans="1:7" x14ac:dyDescent="0.25">
      <c r="A127" s="88" t="s">
        <v>355</v>
      </c>
      <c r="B127" s="77">
        <v>0</v>
      </c>
      <c r="C127" s="77">
        <v>200000</v>
      </c>
      <c r="D127" s="77">
        <f t="shared" si="38"/>
        <v>200000</v>
      </c>
      <c r="E127" s="77">
        <v>200000</v>
      </c>
      <c r="F127" s="77">
        <v>200000</v>
      </c>
      <c r="G127" s="77">
        <f t="shared" si="39"/>
        <v>0</v>
      </c>
    </row>
    <row r="128" spans="1:7" x14ac:dyDescent="0.25">
      <c r="A128" s="88" t="s">
        <v>356</v>
      </c>
      <c r="B128" s="77">
        <v>0</v>
      </c>
      <c r="C128" s="77">
        <v>0</v>
      </c>
      <c r="D128" s="77">
        <f t="shared" si="38"/>
        <v>0</v>
      </c>
      <c r="E128" s="77"/>
      <c r="F128" s="77"/>
      <c r="G128" s="77">
        <f t="shared" si="39"/>
        <v>0</v>
      </c>
    </row>
    <row r="129" spans="1:7" x14ac:dyDescent="0.25">
      <c r="A129" s="88" t="s">
        <v>357</v>
      </c>
      <c r="B129" s="77">
        <v>0</v>
      </c>
      <c r="C129" s="77">
        <v>16066.79</v>
      </c>
      <c r="D129" s="77">
        <f t="shared" si="38"/>
        <v>16066.79</v>
      </c>
      <c r="E129" s="77">
        <v>16066.79</v>
      </c>
      <c r="F129" s="77">
        <v>16066.79</v>
      </c>
      <c r="G129" s="77">
        <f t="shared" si="39"/>
        <v>0</v>
      </c>
    </row>
    <row r="130" spans="1:7" x14ac:dyDescent="0.25">
      <c r="A130" s="88" t="s">
        <v>358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39"/>
        <v>0</v>
      </c>
    </row>
    <row r="131" spans="1:7" x14ac:dyDescent="0.25">
      <c r="A131" s="88" t="s">
        <v>359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39"/>
        <v>0</v>
      </c>
    </row>
    <row r="132" spans="1:7" x14ac:dyDescent="0.25">
      <c r="A132" s="88" t="s">
        <v>360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39"/>
        <v>0</v>
      </c>
    </row>
    <row r="133" spans="1:7" x14ac:dyDescent="0.25">
      <c r="A133" s="87" t="s">
        <v>361</v>
      </c>
      <c r="B133" s="86">
        <f t="shared" ref="B133:G133" si="40">SUM(B134:B136)</f>
        <v>19604803</v>
      </c>
      <c r="C133" s="86">
        <f t="shared" si="40"/>
        <v>25601795.920000002</v>
      </c>
      <c r="D133" s="86">
        <f t="shared" si="40"/>
        <v>45206598.920000002</v>
      </c>
      <c r="E133" s="86">
        <f t="shared" si="40"/>
        <v>17392906.809999999</v>
      </c>
      <c r="F133" s="86">
        <f t="shared" si="40"/>
        <v>17392906.809999999</v>
      </c>
      <c r="G133" s="86">
        <f t="shared" si="40"/>
        <v>27813692.110000003</v>
      </c>
    </row>
    <row r="134" spans="1:7" x14ac:dyDescent="0.25">
      <c r="A134" s="88" t="s">
        <v>362</v>
      </c>
      <c r="B134" s="77">
        <v>19604803</v>
      </c>
      <c r="C134" s="77">
        <v>25601795.920000002</v>
      </c>
      <c r="D134" s="77">
        <f t="shared" ref="D134" si="41">B134+C134</f>
        <v>45206598.920000002</v>
      </c>
      <c r="E134" s="77">
        <v>17392906.809999999</v>
      </c>
      <c r="F134" s="77">
        <v>17392906.809999999</v>
      </c>
      <c r="G134" s="77">
        <f>D134-E134</f>
        <v>27813692.110000003</v>
      </c>
    </row>
    <row r="135" spans="1:7" x14ac:dyDescent="0.25">
      <c r="A135" s="88" t="s">
        <v>363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42">D135-E135</f>
        <v>0</v>
      </c>
    </row>
    <row r="136" spans="1:7" x14ac:dyDescent="0.25">
      <c r="A136" s="88" t="s">
        <v>364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42"/>
        <v>0</v>
      </c>
    </row>
    <row r="137" spans="1:7" x14ac:dyDescent="0.25">
      <c r="A137" s="87" t="s">
        <v>365</v>
      </c>
      <c r="B137" s="86">
        <f t="shared" ref="B137:G137" si="43">SUM(B138:B142,B144:B145)</f>
        <v>0</v>
      </c>
      <c r="C137" s="86">
        <f t="shared" si="43"/>
        <v>0</v>
      </c>
      <c r="D137" s="86">
        <f t="shared" si="43"/>
        <v>0</v>
      </c>
      <c r="E137" s="86">
        <f t="shared" si="43"/>
        <v>0</v>
      </c>
      <c r="F137" s="86">
        <f t="shared" si="43"/>
        <v>0</v>
      </c>
      <c r="G137" s="86">
        <f t="shared" si="43"/>
        <v>0</v>
      </c>
    </row>
    <row r="138" spans="1:7" x14ac:dyDescent="0.25">
      <c r="A138" s="88" t="s">
        <v>366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367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44">D139-E139</f>
        <v>0</v>
      </c>
    </row>
    <row r="140" spans="1:7" x14ac:dyDescent="0.25">
      <c r="A140" s="88" t="s">
        <v>368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44"/>
        <v>0</v>
      </c>
    </row>
    <row r="141" spans="1:7" x14ac:dyDescent="0.25">
      <c r="A141" s="88" t="s">
        <v>369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44"/>
        <v>0</v>
      </c>
    </row>
    <row r="142" spans="1:7" x14ac:dyDescent="0.25">
      <c r="A142" s="88" t="s">
        <v>370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44"/>
        <v>0</v>
      </c>
    </row>
    <row r="143" spans="1:7" x14ac:dyDescent="0.25">
      <c r="A143" s="88" t="s">
        <v>371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44"/>
        <v>0</v>
      </c>
    </row>
    <row r="144" spans="1:7" x14ac:dyDescent="0.25">
      <c r="A144" s="88" t="s">
        <v>372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44"/>
        <v>0</v>
      </c>
    </row>
    <row r="145" spans="1:7" x14ac:dyDescent="0.25">
      <c r="A145" s="88" t="s">
        <v>373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44"/>
        <v>0</v>
      </c>
    </row>
    <row r="146" spans="1:7" x14ac:dyDescent="0.25">
      <c r="A146" s="87" t="s">
        <v>374</v>
      </c>
      <c r="B146" s="86">
        <f t="shared" ref="B146:G146" si="45">SUM(B147:B149)</f>
        <v>0</v>
      </c>
      <c r="C146" s="86">
        <f t="shared" si="45"/>
        <v>0</v>
      </c>
      <c r="D146" s="86">
        <f t="shared" si="45"/>
        <v>0</v>
      </c>
      <c r="E146" s="86">
        <f t="shared" si="45"/>
        <v>0</v>
      </c>
      <c r="F146" s="86">
        <f t="shared" si="45"/>
        <v>0</v>
      </c>
      <c r="G146" s="86">
        <f t="shared" si="45"/>
        <v>0</v>
      </c>
    </row>
    <row r="147" spans="1:7" x14ac:dyDescent="0.25">
      <c r="A147" s="88" t="s">
        <v>375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376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46">D148-E148</f>
        <v>0</v>
      </c>
    </row>
    <row r="149" spans="1:7" x14ac:dyDescent="0.25">
      <c r="A149" s="88" t="s">
        <v>377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46"/>
        <v>0</v>
      </c>
    </row>
    <row r="150" spans="1:7" x14ac:dyDescent="0.25">
      <c r="A150" s="87" t="s">
        <v>378</v>
      </c>
      <c r="B150" s="86">
        <f t="shared" ref="B150:G150" si="47">SUM(B151:B157)</f>
        <v>0</v>
      </c>
      <c r="C150" s="86">
        <f t="shared" si="47"/>
        <v>0</v>
      </c>
      <c r="D150" s="86">
        <f t="shared" si="47"/>
        <v>0</v>
      </c>
      <c r="E150" s="86">
        <f t="shared" si="47"/>
        <v>0</v>
      </c>
      <c r="F150" s="86">
        <f t="shared" si="47"/>
        <v>0</v>
      </c>
      <c r="G150" s="86">
        <f t="shared" si="47"/>
        <v>0</v>
      </c>
    </row>
    <row r="151" spans="1:7" x14ac:dyDescent="0.25">
      <c r="A151" s="88" t="s">
        <v>379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380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48">D152-E152</f>
        <v>0</v>
      </c>
    </row>
    <row r="153" spans="1:7" x14ac:dyDescent="0.25">
      <c r="A153" s="88" t="s">
        <v>381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48"/>
        <v>0</v>
      </c>
    </row>
    <row r="154" spans="1:7" x14ac:dyDescent="0.25">
      <c r="A154" s="90" t="s">
        <v>382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48"/>
        <v>0</v>
      </c>
    </row>
    <row r="155" spans="1:7" x14ac:dyDescent="0.25">
      <c r="A155" s="88" t="s">
        <v>383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48"/>
        <v>0</v>
      </c>
    </row>
    <row r="156" spans="1:7" x14ac:dyDescent="0.25">
      <c r="A156" s="88" t="s">
        <v>384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48"/>
        <v>0</v>
      </c>
    </row>
    <row r="157" spans="1:7" x14ac:dyDescent="0.25">
      <c r="A157" s="88" t="s">
        <v>385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48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387</v>
      </c>
      <c r="B159" s="93">
        <f t="shared" ref="B159:G159" si="49">B9+B84</f>
        <v>98663322</v>
      </c>
      <c r="C159" s="93">
        <f t="shared" si="49"/>
        <v>32899683.200000003</v>
      </c>
      <c r="D159" s="93">
        <f t="shared" si="49"/>
        <v>131563005.2</v>
      </c>
      <c r="E159" s="93">
        <f t="shared" si="49"/>
        <v>44202103.379999995</v>
      </c>
      <c r="F159" s="93">
        <f t="shared" si="49"/>
        <v>44202103.379999995</v>
      </c>
      <c r="G159" s="93">
        <f t="shared" si="49"/>
        <v>87360901.820000008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  <row r="161" spans="2:2" x14ac:dyDescent="0.25">
      <c r="B161" s="177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10:C10 B26:G26 B18:F18 G29:G37 B28:F28 B43:G47 B38:F38 B51:G56 B48:F48 B59:G61 B58:F58 B63:G69 B62:F62 B71:F85 B101:F101 B93:C93 E93:F93 B16:G17 G11:G14 G19:G25 C39:C42 G39:G42 C49:C50 E50:G50 G49 C57 E57:G57 D70:G70 B91:F92 E100:F100 B112:F115 B118:F123 B130:F133 E124:F124 B125:B129 E125:F126 B135:F159 C9:G9 G15 B103:C103 C102:F102 C27 E27:G27 E10:G10 E103:F10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9"/>
  <sheetViews>
    <sheetView showGridLines="0" topLeftCell="A40" zoomScale="78" zoomScaleNormal="70" workbookViewId="0">
      <selection activeCell="C49" sqref="C4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388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Municipio de Tierra Blanca, Guanajuato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304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389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7</v>
      </c>
      <c r="B7" s="152" t="s">
        <v>306</v>
      </c>
      <c r="C7" s="152"/>
      <c r="D7" s="152"/>
      <c r="E7" s="152"/>
      <c r="F7" s="152"/>
      <c r="G7" s="154" t="s">
        <v>307</v>
      </c>
    </row>
    <row r="8" spans="1:7" ht="30" x14ac:dyDescent="0.25">
      <c r="A8" s="151"/>
      <c r="B8" s="26" t="s">
        <v>308</v>
      </c>
      <c r="C8" s="7" t="s">
        <v>238</v>
      </c>
      <c r="D8" s="26" t="s">
        <v>239</v>
      </c>
      <c r="E8" s="26" t="s">
        <v>194</v>
      </c>
      <c r="F8" s="26" t="s">
        <v>211</v>
      </c>
      <c r="G8" s="153"/>
    </row>
    <row r="9" spans="1:7" ht="15.75" customHeight="1" x14ac:dyDescent="0.25">
      <c r="A9" s="27" t="s">
        <v>390</v>
      </c>
      <c r="B9" s="31">
        <f>SUM(B10:B45)</f>
        <v>59327630.000000015</v>
      </c>
      <c r="C9" s="31">
        <f t="shared" ref="C9:G9" si="0">SUM(C10:C45)</f>
        <v>-9.3132257461547852E-10</v>
      </c>
      <c r="D9" s="31">
        <f t="shared" si="0"/>
        <v>59327630.000000015</v>
      </c>
      <c r="E9" s="31">
        <f t="shared" si="0"/>
        <v>15929562.030000003</v>
      </c>
      <c r="F9" s="31">
        <f t="shared" si="0"/>
        <v>15929562.030000003</v>
      </c>
      <c r="G9" s="31">
        <f t="shared" si="0"/>
        <v>43398067.970000006</v>
      </c>
    </row>
    <row r="10" spans="1:7" ht="15.75" customHeight="1" x14ac:dyDescent="0.25">
      <c r="A10" s="3" t="s">
        <v>559</v>
      </c>
      <c r="B10" s="4">
        <v>16881920.280000001</v>
      </c>
      <c r="C10" s="4">
        <v>101271</v>
      </c>
      <c r="D10" s="4">
        <f>B10+C10</f>
        <v>16983191.280000001</v>
      </c>
      <c r="E10" s="4">
        <v>6321228.9100000001</v>
      </c>
      <c r="F10" s="4">
        <v>6321228.9100000001</v>
      </c>
      <c r="G10" s="4">
        <f>D10-E10</f>
        <v>10661962.370000001</v>
      </c>
    </row>
    <row r="11" spans="1:7" ht="15.75" customHeight="1" x14ac:dyDescent="0.25">
      <c r="A11" s="3" t="s">
        <v>560</v>
      </c>
      <c r="B11" s="4">
        <v>979584.22</v>
      </c>
      <c r="C11" s="4">
        <v>0</v>
      </c>
      <c r="D11" s="4">
        <f t="shared" ref="D11:D45" si="1">B11+C11</f>
        <v>979584.22</v>
      </c>
      <c r="E11" s="4">
        <v>205550.34</v>
      </c>
      <c r="F11" s="4">
        <v>205550.34</v>
      </c>
      <c r="G11" s="4">
        <f t="shared" ref="G11:G45" si="2">D11-E11</f>
        <v>774033.88</v>
      </c>
    </row>
    <row r="12" spans="1:7" ht="15.75" customHeight="1" x14ac:dyDescent="0.25">
      <c r="A12" s="3" t="s">
        <v>561</v>
      </c>
      <c r="B12" s="4">
        <v>6078471.3399999999</v>
      </c>
      <c r="C12" s="4">
        <v>0</v>
      </c>
      <c r="D12" s="4">
        <f t="shared" si="1"/>
        <v>6078471.3399999999</v>
      </c>
      <c r="E12" s="4">
        <v>1408108.13</v>
      </c>
      <c r="F12" s="4">
        <v>1408108.13</v>
      </c>
      <c r="G12" s="4">
        <f t="shared" si="2"/>
        <v>4670363.21</v>
      </c>
    </row>
    <row r="13" spans="1:7" ht="15.75" customHeight="1" x14ac:dyDescent="0.25">
      <c r="A13" s="3" t="s">
        <v>562</v>
      </c>
      <c r="B13" s="4">
        <v>659146.72</v>
      </c>
      <c r="C13" s="4">
        <v>0</v>
      </c>
      <c r="D13" s="4">
        <f t="shared" si="1"/>
        <v>659146.72</v>
      </c>
      <c r="E13" s="4">
        <v>124386.3</v>
      </c>
      <c r="F13" s="4">
        <v>124386.3</v>
      </c>
      <c r="G13" s="4">
        <f t="shared" si="2"/>
        <v>534760.41999999993</v>
      </c>
    </row>
    <row r="14" spans="1:7" ht="15.75" customHeight="1" x14ac:dyDescent="0.25">
      <c r="A14" s="3" t="s">
        <v>563</v>
      </c>
      <c r="B14" s="4">
        <v>604330.54</v>
      </c>
      <c r="C14" s="4">
        <v>0</v>
      </c>
      <c r="D14" s="4">
        <f t="shared" si="1"/>
        <v>604330.54</v>
      </c>
      <c r="E14" s="4">
        <v>97464.41</v>
      </c>
      <c r="F14" s="4">
        <v>97464.41</v>
      </c>
      <c r="G14" s="4">
        <f t="shared" si="2"/>
        <v>506866.13</v>
      </c>
    </row>
    <row r="15" spans="1:7" ht="15.75" customHeight="1" x14ac:dyDescent="0.25">
      <c r="A15" s="3" t="s">
        <v>564</v>
      </c>
      <c r="B15" s="4">
        <v>1581622.08</v>
      </c>
      <c r="C15" s="4">
        <v>0</v>
      </c>
      <c r="D15" s="4">
        <f t="shared" si="1"/>
        <v>1581622.08</v>
      </c>
      <c r="E15" s="4">
        <v>218567.67999999999</v>
      </c>
      <c r="F15" s="4">
        <v>218567.67999999999</v>
      </c>
      <c r="G15" s="4">
        <f t="shared" si="2"/>
        <v>1363054.4000000001</v>
      </c>
    </row>
    <row r="16" spans="1:7" ht="15.75" customHeight="1" x14ac:dyDescent="0.25">
      <c r="A16" s="3" t="s">
        <v>565</v>
      </c>
      <c r="B16" s="4">
        <v>9208105.4600000009</v>
      </c>
      <c r="C16" s="4">
        <v>-9208105.4600000009</v>
      </c>
      <c r="D16" s="4">
        <f t="shared" si="1"/>
        <v>0</v>
      </c>
      <c r="E16" s="4">
        <v>0</v>
      </c>
      <c r="F16" s="4">
        <v>0</v>
      </c>
      <c r="G16" s="4">
        <f t="shared" si="2"/>
        <v>0</v>
      </c>
    </row>
    <row r="17" spans="1:7" ht="15.75" customHeight="1" x14ac:dyDescent="0.25">
      <c r="A17" s="3" t="s">
        <v>566</v>
      </c>
      <c r="B17" s="4">
        <v>0</v>
      </c>
      <c r="C17" s="4">
        <v>8301065.46</v>
      </c>
      <c r="D17" s="4">
        <f t="shared" si="1"/>
        <v>8301065.46</v>
      </c>
      <c r="E17" s="4">
        <v>1860816.56</v>
      </c>
      <c r="F17" s="4">
        <v>1860816.56</v>
      </c>
      <c r="G17" s="4">
        <f t="shared" si="2"/>
        <v>6440248.9000000004</v>
      </c>
    </row>
    <row r="18" spans="1:7" ht="15.75" customHeight="1" x14ac:dyDescent="0.25">
      <c r="A18" s="3" t="s">
        <v>567</v>
      </c>
      <c r="B18" s="4">
        <v>530327.12</v>
      </c>
      <c r="C18" s="4">
        <v>0</v>
      </c>
      <c r="D18" s="4">
        <f t="shared" si="1"/>
        <v>530327.12</v>
      </c>
      <c r="E18" s="4">
        <v>104529.60000000001</v>
      </c>
      <c r="F18" s="4">
        <v>104529.60000000001</v>
      </c>
      <c r="G18" s="4">
        <f t="shared" si="2"/>
        <v>425797.52</v>
      </c>
    </row>
    <row r="19" spans="1:7" ht="15.75" customHeight="1" x14ac:dyDescent="0.25">
      <c r="A19" s="3" t="s">
        <v>568</v>
      </c>
      <c r="B19" s="4">
        <v>443001.04</v>
      </c>
      <c r="C19" s="4">
        <v>0</v>
      </c>
      <c r="D19" s="4">
        <f t="shared" si="1"/>
        <v>443001.04</v>
      </c>
      <c r="E19" s="4">
        <v>69129.72</v>
      </c>
      <c r="F19" s="4">
        <v>69129.72</v>
      </c>
      <c r="G19" s="4">
        <f t="shared" si="2"/>
        <v>373871.31999999995</v>
      </c>
    </row>
    <row r="20" spans="1:7" ht="15.75" customHeight="1" x14ac:dyDescent="0.25">
      <c r="A20" s="3" t="s">
        <v>569</v>
      </c>
      <c r="B20" s="4">
        <v>1024639.57</v>
      </c>
      <c r="C20" s="4">
        <v>0</v>
      </c>
      <c r="D20" s="4">
        <f t="shared" si="1"/>
        <v>1024639.57</v>
      </c>
      <c r="E20" s="4">
        <v>196152</v>
      </c>
      <c r="F20" s="4">
        <v>196152</v>
      </c>
      <c r="G20" s="4">
        <f t="shared" si="2"/>
        <v>828487.57</v>
      </c>
    </row>
    <row r="21" spans="1:7" ht="15.75" customHeight="1" x14ac:dyDescent="0.25">
      <c r="A21" s="3" t="s">
        <v>570</v>
      </c>
      <c r="B21" s="4">
        <v>3343361.47</v>
      </c>
      <c r="C21" s="4">
        <v>245000</v>
      </c>
      <c r="D21" s="4">
        <f t="shared" si="1"/>
        <v>3588361.47</v>
      </c>
      <c r="E21" s="4">
        <v>952958.21</v>
      </c>
      <c r="F21" s="4">
        <v>952958.21</v>
      </c>
      <c r="G21" s="4">
        <f t="shared" si="2"/>
        <v>2635403.2600000002</v>
      </c>
    </row>
    <row r="22" spans="1:7" ht="15.75" customHeight="1" x14ac:dyDescent="0.25">
      <c r="A22" s="3" t="s">
        <v>571</v>
      </c>
      <c r="B22" s="4">
        <v>4665951.96</v>
      </c>
      <c r="C22" s="4">
        <v>459269</v>
      </c>
      <c r="D22" s="4">
        <f t="shared" si="1"/>
        <v>5125220.96</v>
      </c>
      <c r="E22" s="4">
        <v>1740607.03</v>
      </c>
      <c r="F22" s="4">
        <v>1740607.03</v>
      </c>
      <c r="G22" s="4">
        <f t="shared" si="2"/>
        <v>3384613.9299999997</v>
      </c>
    </row>
    <row r="23" spans="1:7" ht="15.75" customHeight="1" x14ac:dyDescent="0.25">
      <c r="A23" s="3" t="s">
        <v>572</v>
      </c>
      <c r="B23" s="4">
        <v>813123.94</v>
      </c>
      <c r="C23" s="4">
        <v>-813123.94</v>
      </c>
      <c r="D23" s="4">
        <f t="shared" si="1"/>
        <v>0</v>
      </c>
      <c r="E23" s="4">
        <v>0</v>
      </c>
      <c r="F23" s="4">
        <v>0</v>
      </c>
      <c r="G23" s="4">
        <f t="shared" si="2"/>
        <v>0</v>
      </c>
    </row>
    <row r="24" spans="1:7" ht="15.75" customHeight="1" x14ac:dyDescent="0.25">
      <c r="A24" s="3" t="s">
        <v>573</v>
      </c>
      <c r="B24" s="4">
        <v>0</v>
      </c>
      <c r="C24" s="4">
        <v>863123.94</v>
      </c>
      <c r="D24" s="4">
        <f t="shared" si="1"/>
        <v>863123.94</v>
      </c>
      <c r="E24" s="4">
        <v>235112.85</v>
      </c>
      <c r="F24" s="4">
        <v>235112.85</v>
      </c>
      <c r="G24" s="4">
        <f t="shared" si="2"/>
        <v>628011.09</v>
      </c>
    </row>
    <row r="25" spans="1:7" ht="15.75" customHeight="1" x14ac:dyDescent="0.25">
      <c r="A25" s="3" t="s">
        <v>574</v>
      </c>
      <c r="B25" s="4">
        <v>1832463.61</v>
      </c>
      <c r="C25" s="4">
        <v>0</v>
      </c>
      <c r="D25" s="4">
        <f t="shared" si="1"/>
        <v>1832463.61</v>
      </c>
      <c r="E25" s="4">
        <v>373141.81</v>
      </c>
      <c r="F25" s="4">
        <v>373141.81</v>
      </c>
      <c r="G25" s="4">
        <f t="shared" si="2"/>
        <v>1459321.8</v>
      </c>
    </row>
    <row r="26" spans="1:7" ht="15.75" customHeight="1" x14ac:dyDescent="0.25">
      <c r="A26" s="3" t="s">
        <v>575</v>
      </c>
      <c r="B26" s="4">
        <v>703272.88</v>
      </c>
      <c r="C26" s="4">
        <v>0</v>
      </c>
      <c r="D26" s="4">
        <f t="shared" si="1"/>
        <v>703272.88</v>
      </c>
      <c r="E26" s="4">
        <v>134060.74</v>
      </c>
      <c r="F26" s="4">
        <v>134060.74</v>
      </c>
      <c r="G26" s="4">
        <f t="shared" si="2"/>
        <v>569212.14</v>
      </c>
    </row>
    <row r="27" spans="1:7" ht="15.75" customHeight="1" x14ac:dyDescent="0.25">
      <c r="A27" s="3" t="s">
        <v>576</v>
      </c>
      <c r="B27" s="4">
        <v>441822.25</v>
      </c>
      <c r="C27" s="4">
        <v>0</v>
      </c>
      <c r="D27" s="4">
        <f t="shared" si="1"/>
        <v>441822.25</v>
      </c>
      <c r="E27" s="4">
        <v>152943.35999999999</v>
      </c>
      <c r="F27" s="4">
        <v>152943.35999999999</v>
      </c>
      <c r="G27" s="4">
        <f t="shared" si="2"/>
        <v>288878.89</v>
      </c>
    </row>
    <row r="28" spans="1:7" ht="15.75" customHeight="1" x14ac:dyDescent="0.25">
      <c r="A28" s="3" t="s">
        <v>577</v>
      </c>
      <c r="B28" s="4">
        <v>177734.09</v>
      </c>
      <c r="C28" s="4">
        <v>0</v>
      </c>
      <c r="D28" s="4">
        <f t="shared" si="1"/>
        <v>177734.09</v>
      </c>
      <c r="E28" s="4">
        <v>19673.36</v>
      </c>
      <c r="F28" s="4">
        <v>19673.36</v>
      </c>
      <c r="G28" s="4">
        <f t="shared" si="2"/>
        <v>158060.72999999998</v>
      </c>
    </row>
    <row r="29" spans="1:7" ht="15.75" customHeight="1" x14ac:dyDescent="0.25">
      <c r="A29" s="3" t="s">
        <v>578</v>
      </c>
      <c r="B29" s="4">
        <v>347036.89</v>
      </c>
      <c r="C29" s="4">
        <v>0</v>
      </c>
      <c r="D29" s="4">
        <f t="shared" si="1"/>
        <v>347036.89</v>
      </c>
      <c r="E29" s="4">
        <v>59678.400000000001</v>
      </c>
      <c r="F29" s="4">
        <v>59678.400000000001</v>
      </c>
      <c r="G29" s="4">
        <f t="shared" si="2"/>
        <v>287358.49</v>
      </c>
    </row>
    <row r="30" spans="1:7" ht="15.75" customHeight="1" x14ac:dyDescent="0.25">
      <c r="A30" s="3" t="s">
        <v>579</v>
      </c>
      <c r="B30" s="4">
        <v>1441181.24</v>
      </c>
      <c r="C30" s="4">
        <v>0</v>
      </c>
      <c r="D30" s="4">
        <f t="shared" si="1"/>
        <v>1441181.24</v>
      </c>
      <c r="E30" s="4">
        <v>170584.25</v>
      </c>
      <c r="F30" s="4">
        <v>170584.25</v>
      </c>
      <c r="G30" s="4">
        <f t="shared" si="2"/>
        <v>1270596.99</v>
      </c>
    </row>
    <row r="31" spans="1:7" ht="15.75" customHeight="1" x14ac:dyDescent="0.25">
      <c r="A31" s="3" t="s">
        <v>580</v>
      </c>
      <c r="B31" s="4">
        <v>1425620.24</v>
      </c>
      <c r="C31" s="4">
        <v>0</v>
      </c>
      <c r="D31" s="4">
        <f t="shared" si="1"/>
        <v>1425620.24</v>
      </c>
      <c r="E31" s="4">
        <v>313306.28000000003</v>
      </c>
      <c r="F31" s="4">
        <v>313306.28000000003</v>
      </c>
      <c r="G31" s="4">
        <f t="shared" si="2"/>
        <v>1112313.96</v>
      </c>
    </row>
    <row r="32" spans="1:7" ht="15.75" customHeight="1" x14ac:dyDescent="0.25">
      <c r="A32" s="3" t="s">
        <v>581</v>
      </c>
      <c r="B32" s="4">
        <v>516495.85</v>
      </c>
      <c r="C32" s="4">
        <v>0</v>
      </c>
      <c r="D32" s="4">
        <f t="shared" si="1"/>
        <v>516495.85</v>
      </c>
      <c r="E32" s="4">
        <v>101751.3</v>
      </c>
      <c r="F32" s="4">
        <v>101751.3</v>
      </c>
      <c r="G32" s="4">
        <f t="shared" si="2"/>
        <v>414744.55</v>
      </c>
    </row>
    <row r="33" spans="1:7" ht="15.75" customHeight="1" x14ac:dyDescent="0.25">
      <c r="A33" s="3" t="s">
        <v>582</v>
      </c>
      <c r="B33" s="4">
        <v>465177.41</v>
      </c>
      <c r="C33" s="4">
        <v>0</v>
      </c>
      <c r="D33" s="4">
        <f t="shared" si="1"/>
        <v>465177.41</v>
      </c>
      <c r="E33" s="4">
        <v>92028.4</v>
      </c>
      <c r="F33" s="4">
        <v>92028.4</v>
      </c>
      <c r="G33" s="4">
        <f t="shared" si="2"/>
        <v>373149.01</v>
      </c>
    </row>
    <row r="34" spans="1:7" x14ac:dyDescent="0.25">
      <c r="A34" s="65" t="s">
        <v>583</v>
      </c>
      <c r="B34" s="77">
        <v>153498.09</v>
      </c>
      <c r="C34" s="77">
        <v>0</v>
      </c>
      <c r="D34" s="77">
        <f t="shared" si="1"/>
        <v>153498.09</v>
      </c>
      <c r="E34" s="77">
        <v>29832.3</v>
      </c>
      <c r="F34" s="77">
        <v>29832.3</v>
      </c>
      <c r="G34" s="77">
        <f t="shared" si="2"/>
        <v>123665.79</v>
      </c>
    </row>
    <row r="35" spans="1:7" x14ac:dyDescent="0.25">
      <c r="A35" s="65" t="s">
        <v>584</v>
      </c>
      <c r="B35" s="77">
        <v>695051.52</v>
      </c>
      <c r="C35" s="77">
        <v>-695051.52</v>
      </c>
      <c r="D35" s="77">
        <f t="shared" si="1"/>
        <v>0</v>
      </c>
      <c r="E35" s="77">
        <v>0</v>
      </c>
      <c r="F35" s="77">
        <v>0</v>
      </c>
      <c r="G35" s="77">
        <f t="shared" si="2"/>
        <v>0</v>
      </c>
    </row>
    <row r="36" spans="1:7" x14ac:dyDescent="0.25">
      <c r="A36" s="65" t="s">
        <v>585</v>
      </c>
      <c r="B36" s="77">
        <v>0</v>
      </c>
      <c r="C36" s="77">
        <v>695051.52</v>
      </c>
      <c r="D36" s="77">
        <f t="shared" si="1"/>
        <v>695051.52</v>
      </c>
      <c r="E36" s="77">
        <v>137621.70000000001</v>
      </c>
      <c r="F36" s="77">
        <v>137621.70000000001</v>
      </c>
      <c r="G36" s="77">
        <f t="shared" si="2"/>
        <v>557429.82000000007</v>
      </c>
    </row>
    <row r="37" spans="1:7" x14ac:dyDescent="0.25">
      <c r="A37" s="65" t="s">
        <v>586</v>
      </c>
      <c r="B37" s="77">
        <v>365948.72</v>
      </c>
      <c r="C37" s="77">
        <v>0</v>
      </c>
      <c r="D37" s="77">
        <f t="shared" si="1"/>
        <v>365948.72</v>
      </c>
      <c r="E37" s="77">
        <v>70793.509999999995</v>
      </c>
      <c r="F37" s="77">
        <v>70793.509999999995</v>
      </c>
      <c r="G37" s="77">
        <f t="shared" si="2"/>
        <v>295155.20999999996</v>
      </c>
    </row>
    <row r="38" spans="1:7" x14ac:dyDescent="0.25">
      <c r="A38" s="65" t="s">
        <v>587</v>
      </c>
      <c r="B38" s="77">
        <v>261582.87</v>
      </c>
      <c r="C38" s="77">
        <v>0</v>
      </c>
      <c r="D38" s="77">
        <f t="shared" si="1"/>
        <v>261582.87</v>
      </c>
      <c r="E38" s="77">
        <v>50541.3</v>
      </c>
      <c r="F38" s="77">
        <v>50541.3</v>
      </c>
      <c r="G38" s="77">
        <f t="shared" si="2"/>
        <v>211041.57</v>
      </c>
    </row>
    <row r="39" spans="1:7" x14ac:dyDescent="0.25">
      <c r="A39" s="65" t="s">
        <v>588</v>
      </c>
      <c r="B39" s="77">
        <v>158498.09</v>
      </c>
      <c r="C39" s="77">
        <v>0</v>
      </c>
      <c r="D39" s="77">
        <f t="shared" si="1"/>
        <v>158498.09</v>
      </c>
      <c r="E39" s="77">
        <v>29832.3</v>
      </c>
      <c r="F39" s="77">
        <v>29832.3</v>
      </c>
      <c r="G39" s="77">
        <f t="shared" si="2"/>
        <v>128665.79</v>
      </c>
    </row>
    <row r="40" spans="1:7" x14ac:dyDescent="0.25">
      <c r="A40" s="65" t="s">
        <v>589</v>
      </c>
      <c r="B40" s="77">
        <v>315046.26</v>
      </c>
      <c r="C40" s="77">
        <v>0</v>
      </c>
      <c r="D40" s="77">
        <f t="shared" si="1"/>
        <v>315046.26</v>
      </c>
      <c r="E40" s="77">
        <v>20427.3</v>
      </c>
      <c r="F40" s="77">
        <v>20427.3</v>
      </c>
      <c r="G40" s="77">
        <f t="shared" si="2"/>
        <v>294618.96000000002</v>
      </c>
    </row>
    <row r="41" spans="1:7" x14ac:dyDescent="0.25">
      <c r="A41" s="65" t="s">
        <v>590</v>
      </c>
      <c r="B41" s="77">
        <v>538927.21</v>
      </c>
      <c r="C41" s="77">
        <v>0</v>
      </c>
      <c r="D41" s="77">
        <f t="shared" si="1"/>
        <v>538927.21</v>
      </c>
      <c r="E41" s="77">
        <v>107251.77</v>
      </c>
      <c r="F41" s="77">
        <v>107251.77</v>
      </c>
      <c r="G41" s="77">
        <f t="shared" si="2"/>
        <v>431675.43999999994</v>
      </c>
    </row>
    <row r="42" spans="1:7" x14ac:dyDescent="0.25">
      <c r="A42" s="65" t="s">
        <v>591</v>
      </c>
      <c r="B42" s="77">
        <v>1740409.32</v>
      </c>
      <c r="C42" s="77">
        <v>51500</v>
      </c>
      <c r="D42" s="77">
        <f t="shared" si="1"/>
        <v>1791909.32</v>
      </c>
      <c r="E42" s="77">
        <v>380036.96</v>
      </c>
      <c r="F42" s="77">
        <v>380036.96</v>
      </c>
      <c r="G42" s="77">
        <f t="shared" si="2"/>
        <v>1411872.36</v>
      </c>
    </row>
    <row r="43" spans="1:7" x14ac:dyDescent="0.25">
      <c r="A43" s="65" t="s">
        <v>592</v>
      </c>
      <c r="B43" s="77">
        <v>153498.09</v>
      </c>
      <c r="C43" s="77">
        <v>0</v>
      </c>
      <c r="D43" s="77">
        <f t="shared" si="1"/>
        <v>153498.09</v>
      </c>
      <c r="E43" s="77">
        <v>4972.05</v>
      </c>
      <c r="F43" s="77">
        <v>4972.05</v>
      </c>
      <c r="G43" s="77">
        <f t="shared" si="2"/>
        <v>148526.04</v>
      </c>
    </row>
    <row r="44" spans="1:7" x14ac:dyDescent="0.25">
      <c r="A44" s="65" t="s">
        <v>593</v>
      </c>
      <c r="B44" s="77">
        <v>301490.99</v>
      </c>
      <c r="C44" s="77">
        <v>0</v>
      </c>
      <c r="D44" s="77">
        <f t="shared" si="1"/>
        <v>301490.99</v>
      </c>
      <c r="E44" s="77">
        <v>52196.4</v>
      </c>
      <c r="F44" s="77">
        <v>52196.4</v>
      </c>
      <c r="G44" s="77">
        <f t="shared" si="2"/>
        <v>249294.59</v>
      </c>
    </row>
    <row r="45" spans="1:7" x14ac:dyDescent="0.25">
      <c r="A45" s="65" t="s">
        <v>594</v>
      </c>
      <c r="B45" s="77">
        <v>479288.64</v>
      </c>
      <c r="C45" s="77">
        <v>0</v>
      </c>
      <c r="D45" s="77">
        <f t="shared" si="1"/>
        <v>479288.64</v>
      </c>
      <c r="E45" s="77">
        <v>94276.800000000003</v>
      </c>
      <c r="F45" s="77">
        <v>94276.800000000003</v>
      </c>
      <c r="G45" s="77">
        <f t="shared" si="2"/>
        <v>385011.84</v>
      </c>
    </row>
    <row r="46" spans="1:7" ht="14.25" customHeight="1" x14ac:dyDescent="0.25">
      <c r="A46" s="32" t="s">
        <v>154</v>
      </c>
      <c r="B46" s="51"/>
      <c r="C46" s="51"/>
      <c r="D46" s="51"/>
      <c r="E46" s="51"/>
      <c r="F46" s="51"/>
      <c r="G46" s="51"/>
    </row>
    <row r="47" spans="1:7" x14ac:dyDescent="0.25">
      <c r="A47" s="3" t="s">
        <v>391</v>
      </c>
      <c r="B47" s="4">
        <f>SUM(B48:B56)</f>
        <v>39335692</v>
      </c>
      <c r="C47" s="4">
        <f t="shared" ref="C47:G47" si="3">SUM(C48:C56)</f>
        <v>32899683.200000003</v>
      </c>
      <c r="D47" s="4">
        <f t="shared" si="3"/>
        <v>72235375.200000003</v>
      </c>
      <c r="E47" s="4">
        <f t="shared" si="3"/>
        <v>28272541.350000001</v>
      </c>
      <c r="F47" s="4">
        <f t="shared" si="3"/>
        <v>28272541.350000001</v>
      </c>
      <c r="G47" s="4">
        <f t="shared" si="3"/>
        <v>28272541.350000001</v>
      </c>
    </row>
    <row r="48" spans="1:7" x14ac:dyDescent="0.25">
      <c r="A48" s="65" t="s">
        <v>570</v>
      </c>
      <c r="B48" s="77">
        <v>0</v>
      </c>
      <c r="C48" s="77">
        <v>55595983.670000002</v>
      </c>
      <c r="D48" s="77">
        <f t="shared" ref="D48:D56" si="4">B48+C48</f>
        <v>55595983.670000002</v>
      </c>
      <c r="E48" s="77">
        <v>23182367.34</v>
      </c>
      <c r="F48" s="77">
        <v>23182367.34</v>
      </c>
      <c r="G48" s="77">
        <v>23182367.34</v>
      </c>
    </row>
    <row r="49" spans="1:7" x14ac:dyDescent="0.25">
      <c r="A49" s="65" t="s">
        <v>574</v>
      </c>
      <c r="B49" s="77">
        <v>0</v>
      </c>
      <c r="C49" s="77">
        <v>15000</v>
      </c>
      <c r="D49" s="77">
        <f t="shared" si="4"/>
        <v>15000</v>
      </c>
      <c r="E49" s="77">
        <v>14660.01</v>
      </c>
      <c r="F49" s="77">
        <v>14660.01</v>
      </c>
      <c r="G49" s="77">
        <v>14660.01</v>
      </c>
    </row>
    <row r="50" spans="1:7" x14ac:dyDescent="0.25">
      <c r="A50" s="65" t="s">
        <v>576</v>
      </c>
      <c r="B50" s="77">
        <v>2410250.9</v>
      </c>
      <c r="C50" s="77">
        <v>643424.53</v>
      </c>
      <c r="D50" s="77">
        <f t="shared" si="4"/>
        <v>3053675.4299999997</v>
      </c>
      <c r="E50" s="77">
        <v>1692784.84</v>
      </c>
      <c r="F50" s="77">
        <v>1692784.84</v>
      </c>
      <c r="G50" s="77">
        <v>1692784.84</v>
      </c>
    </row>
    <row r="51" spans="1:7" x14ac:dyDescent="0.25">
      <c r="A51" s="65" t="s">
        <v>579</v>
      </c>
      <c r="B51" s="77">
        <v>1374865.4</v>
      </c>
      <c r="C51" s="77">
        <v>200000</v>
      </c>
      <c r="D51" s="77">
        <f t="shared" si="4"/>
        <v>1574865.4</v>
      </c>
      <c r="E51" s="77">
        <v>200000</v>
      </c>
      <c r="F51" s="77">
        <v>200000</v>
      </c>
      <c r="G51" s="77">
        <v>200000</v>
      </c>
    </row>
    <row r="52" spans="1:7" x14ac:dyDescent="0.25">
      <c r="A52" s="65" t="s">
        <v>595</v>
      </c>
      <c r="B52" s="77">
        <v>9901689.9499999993</v>
      </c>
      <c r="C52" s="77">
        <v>-300000</v>
      </c>
      <c r="D52" s="77">
        <f t="shared" si="4"/>
        <v>9601689.9499999993</v>
      </c>
      <c r="E52" s="77">
        <v>2633534.89</v>
      </c>
      <c r="F52" s="77">
        <v>2633534.89</v>
      </c>
      <c r="G52" s="77">
        <v>2633534.89</v>
      </c>
    </row>
    <row r="53" spans="1:7" x14ac:dyDescent="0.25">
      <c r="A53" s="65" t="s">
        <v>580</v>
      </c>
      <c r="B53" s="77">
        <v>0</v>
      </c>
      <c r="C53" s="77">
        <v>187578</v>
      </c>
      <c r="D53" s="77">
        <f t="shared" si="4"/>
        <v>187578</v>
      </c>
      <c r="E53" s="77">
        <v>0</v>
      </c>
      <c r="F53" s="77">
        <v>0</v>
      </c>
      <c r="G53" s="77">
        <v>0</v>
      </c>
    </row>
    <row r="54" spans="1:7" x14ac:dyDescent="0.25">
      <c r="A54" s="65" t="s">
        <v>596</v>
      </c>
      <c r="B54" s="77">
        <v>1244082.75</v>
      </c>
      <c r="C54" s="77">
        <v>50000</v>
      </c>
      <c r="D54" s="77">
        <f t="shared" si="4"/>
        <v>1294082.75</v>
      </c>
      <c r="E54" s="77">
        <v>436694.27</v>
      </c>
      <c r="F54" s="77">
        <v>436694.27</v>
      </c>
      <c r="G54" s="77">
        <v>436694.27</v>
      </c>
    </row>
    <row r="55" spans="1:7" x14ac:dyDescent="0.25">
      <c r="A55" s="65" t="s">
        <v>584</v>
      </c>
      <c r="B55" s="77">
        <v>17604803</v>
      </c>
      <c r="C55" s="77">
        <v>-17604803</v>
      </c>
      <c r="D55" s="77">
        <f t="shared" si="4"/>
        <v>0</v>
      </c>
      <c r="E55" s="77">
        <v>0</v>
      </c>
      <c r="F55" s="77">
        <v>0</v>
      </c>
      <c r="G55" s="77">
        <v>0</v>
      </c>
    </row>
    <row r="56" spans="1:7" x14ac:dyDescent="0.25">
      <c r="A56" s="65" t="s">
        <v>586</v>
      </c>
      <c r="B56" s="51">
        <v>6800000</v>
      </c>
      <c r="C56" s="51">
        <v>-5887500</v>
      </c>
      <c r="D56" s="51">
        <f t="shared" si="4"/>
        <v>912500</v>
      </c>
      <c r="E56" s="51">
        <v>112500</v>
      </c>
      <c r="F56" s="51">
        <v>112500</v>
      </c>
      <c r="G56" s="51">
        <v>112500</v>
      </c>
    </row>
    <row r="57" spans="1:7" x14ac:dyDescent="0.25">
      <c r="A57" s="32"/>
      <c r="B57" s="51"/>
      <c r="C57" s="51"/>
      <c r="D57" s="51"/>
      <c r="E57" s="51"/>
      <c r="F57" s="51"/>
      <c r="G57" s="51"/>
    </row>
    <row r="58" spans="1:7" x14ac:dyDescent="0.25">
      <c r="A58" s="3" t="s">
        <v>387</v>
      </c>
      <c r="B58" s="4">
        <f>SUM(B47,B9)</f>
        <v>98663322.000000015</v>
      </c>
      <c r="C58" s="4">
        <f t="shared" ref="C58:G58" si="5">SUM(C47,C9)</f>
        <v>32899683.200000003</v>
      </c>
      <c r="D58" s="4">
        <f t="shared" si="5"/>
        <v>131563005.20000002</v>
      </c>
      <c r="E58" s="4">
        <f t="shared" si="5"/>
        <v>44202103.380000003</v>
      </c>
      <c r="F58" s="4">
        <f t="shared" si="5"/>
        <v>44202103.380000003</v>
      </c>
      <c r="G58" s="4">
        <f t="shared" si="5"/>
        <v>71670609.320000008</v>
      </c>
    </row>
    <row r="59" spans="1:7" x14ac:dyDescent="0.25">
      <c r="A59" s="57"/>
      <c r="B59" s="57"/>
      <c r="C59" s="57"/>
      <c r="D59" s="57"/>
      <c r="E59" s="57"/>
      <c r="F59" s="57"/>
      <c r="G59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3 B56:G58 B46:G4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58 B46:G4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topLeftCell="A54" zoomScale="70" zoomScaleNormal="70" workbookViewId="0">
      <selection activeCell="B64" sqref="B6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392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Municipio de Tierra Blanca, Guanajuato</v>
      </c>
      <c r="B2" s="115"/>
      <c r="C2" s="115"/>
      <c r="D2" s="115"/>
      <c r="E2" s="115"/>
      <c r="F2" s="115"/>
      <c r="G2" s="116"/>
    </row>
    <row r="3" spans="1:7" x14ac:dyDescent="0.25">
      <c r="A3" s="117" t="s">
        <v>393</v>
      </c>
      <c r="B3" s="118"/>
      <c r="C3" s="118"/>
      <c r="D3" s="118"/>
      <c r="E3" s="118"/>
      <c r="F3" s="118"/>
      <c r="G3" s="119"/>
    </row>
    <row r="4" spans="1:7" x14ac:dyDescent="0.25">
      <c r="A4" s="117" t="s">
        <v>394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7</v>
      </c>
      <c r="B7" s="158" t="s">
        <v>306</v>
      </c>
      <c r="C7" s="159"/>
      <c r="D7" s="159"/>
      <c r="E7" s="159"/>
      <c r="F7" s="160"/>
      <c r="G7" s="154" t="s">
        <v>395</v>
      </c>
    </row>
    <row r="8" spans="1:7" ht="30" x14ac:dyDescent="0.25">
      <c r="A8" s="151"/>
      <c r="B8" s="26" t="s">
        <v>308</v>
      </c>
      <c r="C8" s="7" t="s">
        <v>396</v>
      </c>
      <c r="D8" s="26" t="s">
        <v>310</v>
      </c>
      <c r="E8" s="26" t="s">
        <v>194</v>
      </c>
      <c r="F8" s="33" t="s">
        <v>211</v>
      </c>
      <c r="G8" s="153"/>
    </row>
    <row r="9" spans="1:7" ht="16.5" customHeight="1" x14ac:dyDescent="0.25">
      <c r="A9" s="27" t="s">
        <v>397</v>
      </c>
      <c r="B9" s="31">
        <f>SUM(B10,B19,B27,B37)</f>
        <v>59327630</v>
      </c>
      <c r="C9" s="31">
        <f t="shared" ref="C9:G9" si="0">SUM(C10,C19,C27,C37)</f>
        <v>0</v>
      </c>
      <c r="D9" s="31">
        <f>SUM(D10,D19,D27,D37)</f>
        <v>59327630</v>
      </c>
      <c r="E9" s="31">
        <f t="shared" si="0"/>
        <v>15929562.030000001</v>
      </c>
      <c r="F9" s="31">
        <f t="shared" si="0"/>
        <v>15929562.030000001</v>
      </c>
      <c r="G9" s="31">
        <f t="shared" si="0"/>
        <v>43398067.969999999</v>
      </c>
    </row>
    <row r="10" spans="1:7" ht="15" customHeight="1" x14ac:dyDescent="0.25">
      <c r="A10" s="60" t="s">
        <v>398</v>
      </c>
      <c r="B10" s="49">
        <f>SUM(B11:B18)</f>
        <v>43906424.310000002</v>
      </c>
      <c r="C10" s="49">
        <f t="shared" ref="C10:G10" si="1">SUM(C11:C18)</f>
        <v>-346500</v>
      </c>
      <c r="D10" s="49">
        <f t="shared" si="1"/>
        <v>43559924.310000002</v>
      </c>
      <c r="E10" s="49">
        <f t="shared" si="1"/>
        <v>12543273.48</v>
      </c>
      <c r="F10" s="49">
        <f t="shared" si="1"/>
        <v>12543273.48</v>
      </c>
      <c r="G10" s="49">
        <f t="shared" si="1"/>
        <v>31016650.829999998</v>
      </c>
    </row>
    <row r="11" spans="1:7" x14ac:dyDescent="0.25">
      <c r="A11" s="80" t="s">
        <v>399</v>
      </c>
      <c r="B11" s="49">
        <v>7103110.9100000001</v>
      </c>
      <c r="C11" s="49">
        <v>0</v>
      </c>
      <c r="D11" s="49">
        <f>B11+C11</f>
        <v>7103110.9100000001</v>
      </c>
      <c r="E11" s="49">
        <v>1604260.13</v>
      </c>
      <c r="F11" s="49">
        <v>1604260.13</v>
      </c>
      <c r="G11" s="49">
        <f>D11-E11</f>
        <v>5498850.7800000003</v>
      </c>
    </row>
    <row r="12" spans="1:7" x14ac:dyDescent="0.25">
      <c r="A12" s="80" t="s">
        <v>400</v>
      </c>
      <c r="B12" s="49">
        <v>479288.64</v>
      </c>
      <c r="C12" s="49">
        <v>0</v>
      </c>
      <c r="D12" s="49">
        <f t="shared" ref="D12:D18" si="2">B12+C12</f>
        <v>479288.64</v>
      </c>
      <c r="E12" s="49">
        <v>94276.800000000003</v>
      </c>
      <c r="F12" s="49">
        <v>94276.800000000003</v>
      </c>
      <c r="G12" s="49">
        <f t="shared" ref="G12:G26" si="3">D12-E12</f>
        <v>385011.84</v>
      </c>
    </row>
    <row r="13" spans="1:7" x14ac:dyDescent="0.25">
      <c r="A13" s="80" t="s">
        <v>401</v>
      </c>
      <c r="B13" s="49">
        <v>20102273.300000001</v>
      </c>
      <c r="C13" s="49">
        <v>101271</v>
      </c>
      <c r="D13" s="49">
        <f t="shared" si="2"/>
        <v>20203544.300000001</v>
      </c>
      <c r="E13" s="49">
        <v>6869733.2300000004</v>
      </c>
      <c r="F13" s="49">
        <v>6869733.2300000004</v>
      </c>
      <c r="G13" s="49">
        <f t="shared" si="3"/>
        <v>13333811.07</v>
      </c>
    </row>
    <row r="14" spans="1:7" x14ac:dyDescent="0.25">
      <c r="A14" s="80" t="s">
        <v>402</v>
      </c>
      <c r="B14" s="49"/>
      <c r="C14" s="49"/>
      <c r="D14" s="49">
        <f t="shared" si="2"/>
        <v>0</v>
      </c>
      <c r="E14" s="49"/>
      <c r="F14" s="49"/>
      <c r="G14" s="49">
        <f t="shared" si="3"/>
        <v>0</v>
      </c>
    </row>
    <row r="15" spans="1:7" x14ac:dyDescent="0.25">
      <c r="A15" s="80" t="s">
        <v>403</v>
      </c>
      <c r="B15" s="49">
        <v>10181433.619999999</v>
      </c>
      <c r="C15" s="49">
        <v>-907040</v>
      </c>
      <c r="D15" s="49">
        <f t="shared" si="2"/>
        <v>9274393.6199999992</v>
      </c>
      <c r="E15" s="49">
        <v>2034475.88</v>
      </c>
      <c r="F15" s="49">
        <v>2034475.88</v>
      </c>
      <c r="G15" s="49">
        <f t="shared" si="3"/>
        <v>7239917.7399999993</v>
      </c>
    </row>
    <row r="16" spans="1:7" x14ac:dyDescent="0.25">
      <c r="A16" s="80" t="s">
        <v>404</v>
      </c>
      <c r="B16" s="49"/>
      <c r="C16" s="49"/>
      <c r="D16" s="49">
        <f t="shared" si="2"/>
        <v>0</v>
      </c>
      <c r="E16" s="49"/>
      <c r="F16" s="49"/>
      <c r="G16" s="49">
        <f t="shared" si="3"/>
        <v>0</v>
      </c>
    </row>
    <row r="17" spans="1:7" x14ac:dyDescent="0.25">
      <c r="A17" s="80" t="s">
        <v>405</v>
      </c>
      <c r="B17" s="49">
        <v>301490.99</v>
      </c>
      <c r="C17" s="49">
        <v>0</v>
      </c>
      <c r="D17" s="49">
        <f t="shared" si="2"/>
        <v>301490.99</v>
      </c>
      <c r="E17" s="49">
        <v>52196.4</v>
      </c>
      <c r="F17" s="49">
        <v>52196.4</v>
      </c>
      <c r="G17" s="49">
        <f t="shared" si="3"/>
        <v>249294.59</v>
      </c>
    </row>
    <row r="18" spans="1:7" x14ac:dyDescent="0.25">
      <c r="A18" s="80" t="s">
        <v>406</v>
      </c>
      <c r="B18" s="49">
        <v>5738826.8499999996</v>
      </c>
      <c r="C18" s="49">
        <v>459269</v>
      </c>
      <c r="D18" s="49">
        <f t="shared" si="2"/>
        <v>6198095.8499999996</v>
      </c>
      <c r="E18" s="49">
        <v>1888331.04</v>
      </c>
      <c r="F18" s="49">
        <v>1888331.04</v>
      </c>
      <c r="G18" s="49">
        <f t="shared" si="3"/>
        <v>4309764.8099999996</v>
      </c>
    </row>
    <row r="19" spans="1:7" x14ac:dyDescent="0.25">
      <c r="A19" s="60" t="s">
        <v>407</v>
      </c>
      <c r="B19" s="49">
        <f>SUM(B20:B26)</f>
        <v>14328496.690000001</v>
      </c>
      <c r="C19" s="49">
        <f t="shared" ref="C19:G19" si="4">SUM(C20:C26)</f>
        <v>346500</v>
      </c>
      <c r="D19" s="49">
        <f t="shared" si="4"/>
        <v>14674996.690000001</v>
      </c>
      <c r="E19" s="49">
        <f t="shared" si="4"/>
        <v>3172925.3400000003</v>
      </c>
      <c r="F19" s="49">
        <f t="shared" si="4"/>
        <v>3172925.3400000003</v>
      </c>
      <c r="G19" s="49">
        <f t="shared" si="4"/>
        <v>11502071.35</v>
      </c>
    </row>
    <row r="20" spans="1:7" x14ac:dyDescent="0.25">
      <c r="A20" s="80" t="s">
        <v>408</v>
      </c>
      <c r="B20" s="49">
        <v>538927.21</v>
      </c>
      <c r="C20" s="49">
        <v>0</v>
      </c>
      <c r="D20" s="49">
        <f t="shared" ref="D20:D26" si="5">B20+C20</f>
        <v>538927.21</v>
      </c>
      <c r="E20" s="49">
        <v>107251.77</v>
      </c>
      <c r="F20" s="49">
        <v>107251.77</v>
      </c>
      <c r="G20" s="49">
        <f t="shared" si="3"/>
        <v>431675.43999999994</v>
      </c>
    </row>
    <row r="21" spans="1:7" x14ac:dyDescent="0.25">
      <c r="A21" s="80" t="s">
        <v>409</v>
      </c>
      <c r="B21" s="49">
        <v>9795047.8900000006</v>
      </c>
      <c r="C21" s="49">
        <v>295000</v>
      </c>
      <c r="D21" s="49">
        <f t="shared" si="5"/>
        <v>10090047.890000001</v>
      </c>
      <c r="E21" s="49">
        <v>2235774.6800000002</v>
      </c>
      <c r="F21" s="49">
        <v>2235774.6800000002</v>
      </c>
      <c r="G21" s="49">
        <f t="shared" si="3"/>
        <v>7854273.2100000009</v>
      </c>
    </row>
    <row r="22" spans="1:7" x14ac:dyDescent="0.25">
      <c r="A22" s="80" t="s">
        <v>410</v>
      </c>
      <c r="B22" s="49"/>
      <c r="C22" s="49"/>
      <c r="D22" s="49">
        <f t="shared" si="5"/>
        <v>0</v>
      </c>
      <c r="E22" s="49"/>
      <c r="F22" s="49"/>
      <c r="G22" s="49">
        <f t="shared" si="3"/>
        <v>0</v>
      </c>
    </row>
    <row r="23" spans="1:7" x14ac:dyDescent="0.25">
      <c r="A23" s="80" t="s">
        <v>411</v>
      </c>
      <c r="B23" s="49">
        <v>1942116.09</v>
      </c>
      <c r="C23" s="49">
        <v>0</v>
      </c>
      <c r="D23" s="49">
        <f t="shared" si="5"/>
        <v>1942116.09</v>
      </c>
      <c r="E23" s="49">
        <v>415057.58</v>
      </c>
      <c r="F23" s="49">
        <v>415057.58</v>
      </c>
      <c r="G23" s="49">
        <f t="shared" si="3"/>
        <v>1527058.51</v>
      </c>
    </row>
    <row r="24" spans="1:7" x14ac:dyDescent="0.25">
      <c r="A24" s="80" t="s">
        <v>412</v>
      </c>
      <c r="B24" s="49">
        <v>1740409.32</v>
      </c>
      <c r="C24" s="49">
        <v>51500</v>
      </c>
      <c r="D24" s="49">
        <f t="shared" si="5"/>
        <v>1791909.32</v>
      </c>
      <c r="E24" s="49">
        <v>380036.96</v>
      </c>
      <c r="F24" s="49">
        <v>380036.96</v>
      </c>
      <c r="G24" s="49">
        <f t="shared" si="3"/>
        <v>1411872.36</v>
      </c>
    </row>
    <row r="25" spans="1:7" x14ac:dyDescent="0.25">
      <c r="A25" s="80" t="s">
        <v>413</v>
      </c>
      <c r="B25" s="49">
        <v>311996.18</v>
      </c>
      <c r="C25" s="49">
        <v>0</v>
      </c>
      <c r="D25" s="49">
        <f t="shared" si="5"/>
        <v>311996.18</v>
      </c>
      <c r="E25" s="49">
        <v>34804.35</v>
      </c>
      <c r="F25" s="49">
        <v>34804.35</v>
      </c>
      <c r="G25" s="49">
        <f t="shared" si="3"/>
        <v>277191.83</v>
      </c>
    </row>
    <row r="26" spans="1:7" x14ac:dyDescent="0.25">
      <c r="A26" s="80" t="s">
        <v>414</v>
      </c>
      <c r="B26" s="49"/>
      <c r="C26" s="49"/>
      <c r="D26" s="49">
        <f t="shared" si="5"/>
        <v>0</v>
      </c>
      <c r="E26" s="49"/>
      <c r="F26" s="49"/>
      <c r="G26" s="49">
        <f t="shared" si="3"/>
        <v>0</v>
      </c>
    </row>
    <row r="27" spans="1:7" x14ac:dyDescent="0.25">
      <c r="A27" s="60" t="s">
        <v>415</v>
      </c>
      <c r="B27" s="49">
        <f>SUM(B28:B36)</f>
        <v>1092709</v>
      </c>
      <c r="C27" s="49">
        <f t="shared" ref="C27:G28" si="6">SUM(C28:C36)</f>
        <v>0</v>
      </c>
      <c r="D27" s="49">
        <f>SUM(D28:D36)</f>
        <v>1092709</v>
      </c>
      <c r="E27" s="49">
        <f t="shared" si="6"/>
        <v>213363.21</v>
      </c>
      <c r="F27" s="49">
        <f t="shared" si="6"/>
        <v>213363.21</v>
      </c>
      <c r="G27" s="49">
        <f t="shared" si="6"/>
        <v>879345.79</v>
      </c>
    </row>
    <row r="28" spans="1:7" x14ac:dyDescent="0.25">
      <c r="A28" s="83" t="s">
        <v>416</v>
      </c>
      <c r="B28" s="49">
        <v>261582.87</v>
      </c>
      <c r="C28" s="49">
        <v>0</v>
      </c>
      <c r="D28" s="49">
        <f t="shared" ref="D28:D29" si="7">B28+C28</f>
        <v>261582.87</v>
      </c>
      <c r="E28" s="49">
        <v>50541.3</v>
      </c>
      <c r="F28" s="49">
        <v>50541.3</v>
      </c>
      <c r="G28" s="49">
        <f t="shared" ref="G28:G34" si="8">D28-E28</f>
        <v>211041.57</v>
      </c>
    </row>
    <row r="29" spans="1:7" x14ac:dyDescent="0.25">
      <c r="A29" s="80" t="s">
        <v>417</v>
      </c>
      <c r="B29" s="49">
        <v>365948.72</v>
      </c>
      <c r="C29" s="49">
        <v>0</v>
      </c>
      <c r="D29" s="49">
        <f t="shared" si="7"/>
        <v>365948.72</v>
      </c>
      <c r="E29" s="49">
        <v>70793.509999999995</v>
      </c>
      <c r="F29" s="49">
        <v>70793.509999999995</v>
      </c>
      <c r="G29" s="49">
        <f t="shared" si="8"/>
        <v>295155.20999999996</v>
      </c>
    </row>
    <row r="30" spans="1:7" x14ac:dyDescent="0.25">
      <c r="A30" s="80" t="s">
        <v>418</v>
      </c>
      <c r="B30" s="49">
        <v>0</v>
      </c>
      <c r="C30" s="49">
        <v>0</v>
      </c>
      <c r="D30" s="49">
        <f t="shared" ref="D29:D35" si="9">B30+C30</f>
        <v>0</v>
      </c>
      <c r="E30" s="49"/>
      <c r="F30" s="49"/>
      <c r="G30" s="49">
        <f t="shared" si="8"/>
        <v>0</v>
      </c>
    </row>
    <row r="31" spans="1:7" x14ac:dyDescent="0.25">
      <c r="A31" s="80" t="s">
        <v>419</v>
      </c>
      <c r="B31" s="49">
        <v>0</v>
      </c>
      <c r="C31" s="49">
        <v>0</v>
      </c>
      <c r="D31" s="49">
        <f t="shared" si="9"/>
        <v>0</v>
      </c>
      <c r="E31" s="49"/>
      <c r="F31" s="49"/>
      <c r="G31" s="49">
        <f t="shared" si="8"/>
        <v>0</v>
      </c>
    </row>
    <row r="32" spans="1:7" x14ac:dyDescent="0.25">
      <c r="A32" s="80" t="s">
        <v>420</v>
      </c>
      <c r="B32" s="49">
        <v>0</v>
      </c>
      <c r="C32" s="49">
        <v>0</v>
      </c>
      <c r="D32" s="49">
        <f t="shared" si="9"/>
        <v>0</v>
      </c>
      <c r="E32" s="49"/>
      <c r="F32" s="49"/>
      <c r="G32" s="49">
        <f t="shared" si="8"/>
        <v>0</v>
      </c>
    </row>
    <row r="33" spans="1:7" ht="14.45" customHeight="1" x14ac:dyDescent="0.25">
      <c r="A33" s="80" t="s">
        <v>421</v>
      </c>
      <c r="B33" s="49">
        <v>0</v>
      </c>
      <c r="C33" s="49">
        <v>0</v>
      </c>
      <c r="D33" s="49">
        <f t="shared" si="9"/>
        <v>0</v>
      </c>
      <c r="E33" s="49"/>
      <c r="F33" s="49"/>
      <c r="G33" s="49">
        <f t="shared" si="8"/>
        <v>0</v>
      </c>
    </row>
    <row r="34" spans="1:7" ht="14.45" customHeight="1" x14ac:dyDescent="0.25">
      <c r="A34" s="80" t="s">
        <v>422</v>
      </c>
      <c r="B34" s="49">
        <v>465177.41</v>
      </c>
      <c r="C34" s="49">
        <v>0</v>
      </c>
      <c r="D34" s="49">
        <f t="shared" si="9"/>
        <v>465177.41</v>
      </c>
      <c r="E34" s="49">
        <v>92028.4</v>
      </c>
      <c r="F34" s="49">
        <v>92028.4</v>
      </c>
      <c r="G34" s="49">
        <f t="shared" si="8"/>
        <v>373149.01</v>
      </c>
    </row>
    <row r="35" spans="1:7" ht="14.45" customHeight="1" x14ac:dyDescent="0.25">
      <c r="A35" s="80" t="s">
        <v>423</v>
      </c>
      <c r="B35" s="49">
        <v>0</v>
      </c>
      <c r="C35" s="49">
        <v>0</v>
      </c>
      <c r="D35" s="49">
        <f t="shared" si="9"/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424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425</v>
      </c>
      <c r="B37" s="49">
        <f>SUM(B38:B41)</f>
        <v>0</v>
      </c>
      <c r="C37" s="49">
        <f t="shared" ref="C37:G37" si="10">SUM(C38:C41)</f>
        <v>0</v>
      </c>
      <c r="D37" s="49">
        <f t="shared" si="10"/>
        <v>0</v>
      </c>
      <c r="E37" s="49">
        <f t="shared" si="10"/>
        <v>0</v>
      </c>
      <c r="F37" s="49">
        <f t="shared" si="10"/>
        <v>0</v>
      </c>
      <c r="G37" s="49">
        <f t="shared" si="10"/>
        <v>0</v>
      </c>
    </row>
    <row r="38" spans="1:7" x14ac:dyDescent="0.25">
      <c r="A38" s="83" t="s">
        <v>426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427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428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429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430</v>
      </c>
      <c r="B43" s="4">
        <f>SUM(B44,B53,B61,B71)</f>
        <v>39335692</v>
      </c>
      <c r="C43" s="4">
        <f t="shared" ref="C43:G43" si="11">SUM(C44,C53,C61,C71)</f>
        <v>32899683.199999999</v>
      </c>
      <c r="D43" s="4">
        <f t="shared" si="11"/>
        <v>72235375.200000003</v>
      </c>
      <c r="E43" s="4">
        <f t="shared" si="11"/>
        <v>28272541.350000001</v>
      </c>
      <c r="F43" s="4">
        <f t="shared" si="11"/>
        <v>28272541.350000001</v>
      </c>
      <c r="G43" s="4">
        <f t="shared" si="11"/>
        <v>43962833.850000001</v>
      </c>
    </row>
    <row r="44" spans="1:7" x14ac:dyDescent="0.25">
      <c r="A44" s="60" t="s">
        <v>398</v>
      </c>
      <c r="B44" s="49">
        <f>SUM(B45:B52)</f>
        <v>11145772.699999999</v>
      </c>
      <c r="C44" s="49">
        <f t="shared" ref="C44:G44" si="12">SUM(C45:C52)</f>
        <v>-250000</v>
      </c>
      <c r="D44" s="49">
        <f t="shared" si="12"/>
        <v>10895772.699999999</v>
      </c>
      <c r="E44" s="49">
        <f t="shared" si="12"/>
        <v>3070229.16</v>
      </c>
      <c r="F44" s="49">
        <f t="shared" si="12"/>
        <v>3070229.16</v>
      </c>
      <c r="G44" s="49">
        <f t="shared" si="12"/>
        <v>7825543.5399999991</v>
      </c>
    </row>
    <row r="45" spans="1:7" x14ac:dyDescent="0.25">
      <c r="A45" s="83" t="s">
        <v>399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400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401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402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403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404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405</v>
      </c>
      <c r="B51" s="49">
        <v>11145772.699999999</v>
      </c>
      <c r="C51" s="49">
        <v>-250000</v>
      </c>
      <c r="D51" s="49">
        <f t="shared" ref="D51" si="13">B51+C51</f>
        <v>10895772.699999999</v>
      </c>
      <c r="E51" s="49">
        <v>3070229.16</v>
      </c>
      <c r="F51" s="49">
        <v>3070229.16</v>
      </c>
      <c r="G51" s="49">
        <f t="shared" ref="G51" si="14">D51-E51</f>
        <v>7825543.5399999991</v>
      </c>
    </row>
    <row r="52" spans="1:7" x14ac:dyDescent="0.25">
      <c r="A52" s="83" t="s">
        <v>406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407</v>
      </c>
      <c r="B53" s="49">
        <f>SUM(B54:B60)</f>
        <v>27389919.300000001</v>
      </c>
      <c r="C53" s="49">
        <f t="shared" ref="C53:G53" si="15">SUM(C54:C60)</f>
        <v>33037183.199999999</v>
      </c>
      <c r="D53" s="49">
        <f t="shared" si="15"/>
        <v>60427102.5</v>
      </c>
      <c r="E53" s="49">
        <f t="shared" si="15"/>
        <v>25089812.190000001</v>
      </c>
      <c r="F53" s="49">
        <f t="shared" si="15"/>
        <v>25089812.190000001</v>
      </c>
      <c r="G53" s="49">
        <f t="shared" si="15"/>
        <v>35337290.310000002</v>
      </c>
    </row>
    <row r="54" spans="1:7" x14ac:dyDescent="0.25">
      <c r="A54" s="83" t="s">
        <v>408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409</v>
      </c>
      <c r="B55" s="49">
        <v>27389919.300000001</v>
      </c>
      <c r="C55" s="49">
        <v>32849605.199999999</v>
      </c>
      <c r="D55" s="49">
        <f t="shared" ref="D55" si="16">B55+C55</f>
        <v>60239524.5</v>
      </c>
      <c r="E55" s="49">
        <v>25089812.190000001</v>
      </c>
      <c r="F55" s="49">
        <v>25089812.190000001</v>
      </c>
      <c r="G55" s="49">
        <f t="shared" ref="G55" si="17">D55-E55</f>
        <v>35149712.310000002</v>
      </c>
    </row>
    <row r="56" spans="1:7" x14ac:dyDescent="0.25">
      <c r="A56" s="83" t="s">
        <v>410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411</v>
      </c>
      <c r="B57" s="49">
        <v>0</v>
      </c>
      <c r="C57" s="49">
        <v>187578</v>
      </c>
      <c r="D57" s="49">
        <f t="shared" ref="D57" si="18">B57+C57</f>
        <v>187578</v>
      </c>
      <c r="E57" s="49">
        <v>0</v>
      </c>
      <c r="F57" s="49">
        <v>0</v>
      </c>
      <c r="G57" s="49">
        <f t="shared" ref="G57" si="19">D57-E57</f>
        <v>187578</v>
      </c>
    </row>
    <row r="58" spans="1:7" x14ac:dyDescent="0.25">
      <c r="A58" s="83" t="s">
        <v>412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413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414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415</v>
      </c>
      <c r="B61" s="49">
        <f>SUM(B62:B70)</f>
        <v>800000</v>
      </c>
      <c r="C61" s="49">
        <f t="shared" ref="C61:G61" si="20">SUM(C62:C70)</f>
        <v>112500</v>
      </c>
      <c r="D61" s="49">
        <f t="shared" si="20"/>
        <v>912500</v>
      </c>
      <c r="E61" s="49">
        <f t="shared" si="20"/>
        <v>112500</v>
      </c>
      <c r="F61" s="49">
        <f t="shared" si="20"/>
        <v>112500</v>
      </c>
      <c r="G61" s="49">
        <f t="shared" si="20"/>
        <v>800000</v>
      </c>
    </row>
    <row r="62" spans="1:7" x14ac:dyDescent="0.25">
      <c r="A62" s="83" t="s">
        <v>416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417</v>
      </c>
      <c r="B63" s="49">
        <v>800000</v>
      </c>
      <c r="C63" s="49">
        <v>112500</v>
      </c>
      <c r="D63" s="49">
        <f t="shared" ref="D63" si="21">B63+C63</f>
        <v>912500</v>
      </c>
      <c r="E63" s="49">
        <v>112500</v>
      </c>
      <c r="F63" s="49">
        <v>112500</v>
      </c>
      <c r="G63" s="49">
        <f t="shared" ref="G63" si="22">D63-E63</f>
        <v>800000</v>
      </c>
    </row>
    <row r="64" spans="1:7" x14ac:dyDescent="0.25">
      <c r="A64" s="83" t="s">
        <v>418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419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420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421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422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423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424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425</v>
      </c>
      <c r="B71" s="49">
        <f>SUM(B72:B75)</f>
        <v>0</v>
      </c>
      <c r="C71" s="49">
        <f t="shared" ref="C71:G71" si="23">SUM(C72:C75)</f>
        <v>0</v>
      </c>
      <c r="D71" s="49">
        <f t="shared" si="23"/>
        <v>0</v>
      </c>
      <c r="E71" s="49">
        <f t="shared" si="23"/>
        <v>0</v>
      </c>
      <c r="F71" s="49">
        <f t="shared" si="23"/>
        <v>0</v>
      </c>
      <c r="G71" s="49">
        <f t="shared" si="23"/>
        <v>0</v>
      </c>
    </row>
    <row r="72" spans="1:7" x14ac:dyDescent="0.25">
      <c r="A72" s="83" t="s">
        <v>426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427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428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429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387</v>
      </c>
      <c r="B77" s="4">
        <f>B43+B9</f>
        <v>98663322</v>
      </c>
      <c r="C77" s="4">
        <f t="shared" ref="C77:G77" si="24">C43+C9</f>
        <v>32899683.199999999</v>
      </c>
      <c r="D77" s="4">
        <f t="shared" si="24"/>
        <v>131563005.2</v>
      </c>
      <c r="E77" s="4">
        <f t="shared" si="24"/>
        <v>44202103.380000003</v>
      </c>
      <c r="F77" s="4">
        <f t="shared" si="24"/>
        <v>44202103.380000003</v>
      </c>
      <c r="G77" s="4">
        <f t="shared" si="24"/>
        <v>87360901.819999993</v>
      </c>
    </row>
    <row r="78" spans="1:7" x14ac:dyDescent="0.25">
      <c r="A78" s="57"/>
      <c r="B78" s="85"/>
      <c r="C78" s="85"/>
      <c r="D78" s="85"/>
      <c r="E78" s="85"/>
      <c r="F78" s="85"/>
      <c r="G78" s="85"/>
    </row>
    <row r="79" spans="1:7" x14ac:dyDescent="0.25">
      <c r="D79" s="177">
        <f>D77-[2]F6C!$D$77</f>
        <v>0</v>
      </c>
    </row>
    <row r="80" spans="1:7" x14ac:dyDescent="0.25">
      <c r="G80" s="177">
        <f>[2]F6C!$G$77-G77</f>
        <v>0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0 B19:G19 B27:C27 B30:C33 C28:C29 B36:G50 C34 B35:C35 E35:G35 B52:G54 B56:G56 B58:G62 B57 E57:F57 B64:G77 B9:C9 E9:G9 E27:G2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topLeftCell="A10" zoomScale="64" zoomScaleNormal="70" workbookViewId="0">
      <selection activeCell="E18" sqref="E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431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Municipio de Tierra Blanca, Guanajuato</v>
      </c>
      <c r="B2" s="115"/>
      <c r="C2" s="115"/>
      <c r="D2" s="115"/>
      <c r="E2" s="115"/>
      <c r="F2" s="115"/>
      <c r="G2" s="116"/>
    </row>
    <row r="3" spans="1:7" x14ac:dyDescent="0.25">
      <c r="A3" s="117" t="s">
        <v>304</v>
      </c>
      <c r="B3" s="118"/>
      <c r="C3" s="118"/>
      <c r="D3" s="118"/>
      <c r="E3" s="118"/>
      <c r="F3" s="118"/>
      <c r="G3" s="119"/>
    </row>
    <row r="4" spans="1:7" x14ac:dyDescent="0.25">
      <c r="A4" s="117" t="s">
        <v>432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x14ac:dyDescent="0.25">
      <c r="A7" s="150" t="s">
        <v>433</v>
      </c>
      <c r="B7" s="153" t="s">
        <v>306</v>
      </c>
      <c r="C7" s="153"/>
      <c r="D7" s="153"/>
      <c r="E7" s="153"/>
      <c r="F7" s="153"/>
      <c r="G7" s="153" t="s">
        <v>307</v>
      </c>
    </row>
    <row r="8" spans="1:7" ht="30" x14ac:dyDescent="0.25">
      <c r="A8" s="151"/>
      <c r="B8" s="7" t="s">
        <v>308</v>
      </c>
      <c r="C8" s="34" t="s">
        <v>396</v>
      </c>
      <c r="D8" s="34" t="s">
        <v>239</v>
      </c>
      <c r="E8" s="34" t="s">
        <v>194</v>
      </c>
      <c r="F8" s="34" t="s">
        <v>211</v>
      </c>
      <c r="G8" s="163"/>
    </row>
    <row r="9" spans="1:7" ht="15.75" customHeight="1" x14ac:dyDescent="0.25">
      <c r="A9" s="27" t="s">
        <v>434</v>
      </c>
      <c r="B9" s="123">
        <f>SUM(B10,B11,B12,B15,B16,B19)</f>
        <v>33551267.48</v>
      </c>
      <c r="C9" s="123">
        <f t="shared" ref="C9:G9" si="0">SUM(C10,C11,C12,C15,C16,C19)</f>
        <v>416500</v>
      </c>
      <c r="D9" s="123">
        <f t="shared" si="0"/>
        <v>33967767.480000004</v>
      </c>
      <c r="E9" s="123">
        <f t="shared" si="0"/>
        <v>7186298.8899999997</v>
      </c>
      <c r="F9" s="123">
        <f t="shared" si="0"/>
        <v>7186298.8899999997</v>
      </c>
      <c r="G9" s="123">
        <f t="shared" si="0"/>
        <v>26781468.590000004</v>
      </c>
    </row>
    <row r="10" spans="1:7" x14ac:dyDescent="0.25">
      <c r="A10" s="60" t="s">
        <v>435</v>
      </c>
      <c r="B10" s="77">
        <v>33551267.48</v>
      </c>
      <c r="C10" s="77">
        <v>416500</v>
      </c>
      <c r="D10" s="77">
        <f>B10+C10</f>
        <v>33967767.480000004</v>
      </c>
      <c r="E10" s="77">
        <v>7186298.8899999997</v>
      </c>
      <c r="F10" s="77">
        <v>7186298.8899999997</v>
      </c>
      <c r="G10" s="78">
        <f>D10-E10</f>
        <v>26781468.590000004</v>
      </c>
    </row>
    <row r="11" spans="1:7" ht="15.75" customHeight="1" x14ac:dyDescent="0.25">
      <c r="A11" s="60" t="s">
        <v>436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437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438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439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440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441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442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443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444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445</v>
      </c>
      <c r="B21" s="37">
        <f>SUM(B22,B23,B24,B27,B28,B31)</f>
        <v>9450772.6999999993</v>
      </c>
      <c r="C21" s="37">
        <f t="shared" ref="C21:F21" si="4">SUM(C22,C23,C24,C27,C28,C31)</f>
        <v>20000</v>
      </c>
      <c r="D21" s="37">
        <f t="shared" si="4"/>
        <v>9470772.6999999993</v>
      </c>
      <c r="E21" s="37">
        <f t="shared" si="4"/>
        <v>1900504.86</v>
      </c>
      <c r="F21" s="37">
        <f t="shared" si="4"/>
        <v>1900504.86</v>
      </c>
      <c r="G21" s="37">
        <f>SUM(G22,G23,G24,G27,G28,G31)</f>
        <v>7570267.8399999989</v>
      </c>
    </row>
    <row r="22" spans="1:7" x14ac:dyDescent="0.25">
      <c r="A22" s="60" t="s">
        <v>435</v>
      </c>
      <c r="B22" s="77">
        <v>9450772.6999999993</v>
      </c>
      <c r="C22" s="77">
        <v>20000</v>
      </c>
      <c r="D22" s="77">
        <f>B22+C22</f>
        <v>9470772.6999999993</v>
      </c>
      <c r="E22" s="77">
        <v>1900504.86</v>
      </c>
      <c r="F22" s="77">
        <v>1900504.86</v>
      </c>
      <c r="G22" s="78">
        <f t="shared" ref="G22:G31" si="5">D22-E22</f>
        <v>7570267.8399999989</v>
      </c>
    </row>
    <row r="23" spans="1:7" x14ac:dyDescent="0.25">
      <c r="A23" s="60" t="s">
        <v>436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437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438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439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440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441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442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443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444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446</v>
      </c>
      <c r="B33" s="37">
        <f>B21+B9</f>
        <v>43002040.18</v>
      </c>
      <c r="C33" s="37">
        <f t="shared" ref="C33:G33" si="8">C21+C9</f>
        <v>436500</v>
      </c>
      <c r="D33" s="37">
        <f t="shared" si="8"/>
        <v>43438540.180000007</v>
      </c>
      <c r="E33" s="37">
        <f t="shared" si="8"/>
        <v>9086803.75</v>
      </c>
      <c r="F33" s="37">
        <f t="shared" si="8"/>
        <v>9086803.75</v>
      </c>
      <c r="G33" s="37">
        <f t="shared" si="8"/>
        <v>34351736.43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DELL</cp:lastModifiedBy>
  <cp:revision/>
  <dcterms:created xsi:type="dcterms:W3CDTF">2023-03-16T22:14:51Z</dcterms:created>
  <dcterms:modified xsi:type="dcterms:W3CDTF">2023-05-03T22:55:36Z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