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 - copia\"/>
    </mc:Choice>
  </mc:AlternateContent>
  <bookViews>
    <workbookView xWindow="0" yWindow="0" windowWidth="20490" windowHeight="7755" firstSheet="4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G19" i="10" s="1"/>
  <c r="D18" i="10"/>
  <c r="G18" i="10" s="1"/>
  <c r="D17" i="10"/>
  <c r="D16" i="10" s="1"/>
  <c r="F16" i="10"/>
  <c r="E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G41" i="7"/>
  <c r="D41" i="7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7" i="10" l="1"/>
  <c r="G16" i="10" s="1"/>
  <c r="G34" i="6" l="1"/>
  <c r="D34" i="6"/>
  <c r="G15" i="6"/>
  <c r="D15" i="6"/>
  <c r="D11" i="5" l="1"/>
  <c r="C11" i="5"/>
  <c r="B11" i="5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30" i="20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C9" i="9" l="1"/>
  <c r="E29" i="8"/>
  <c r="C9" i="7"/>
  <c r="E81" i="2"/>
  <c r="E79" i="2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77" i="9"/>
  <c r="E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<sst xmlns="http://schemas.openxmlformats.org/spreadsheetml/2006/main" count="1025" uniqueCount="611">
  <si>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</si>
  <si>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</si>
  <si>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</si>
  <si>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</si>
  <si>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</si>
  <si>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</si>
  <si>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</si>
  <si>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</si>
  <si>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</si>
  <si>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</si>
  <si>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</si>
  <si>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</si>
  <si>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</si>
  <si>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</si>
  <si>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</si>
  <si>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</si>
  <si>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</si>
  <si>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</si>
  <si>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</si>
  <si>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</si>
  <si>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</si>
  <si>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</si>
  <si>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</si>
  <si>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</si>
  <si>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</si>
  <si>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</si>
  <si>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</si>
  <si>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</si>
  <si>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</si>
  <si>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</si>
  <si>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</si>
  <si>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</si>
  <si>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</si>
  <si>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</si>
  <si>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</si>
  <si>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</si>
  <si>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</si>
  <si>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</si>
  <si>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</si>
  <si>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</si>
  <si>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</si>
  <si>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</si>
  <si>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</si>
  <si>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</si>
  <si>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</si>
  <si>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</si>
  <si>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</si>
  <si>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</si>
  <si>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</si>
  <si>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</si>
  <si>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</si>
  <si>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</si>
  <si>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</si>
  <si>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</si>
  <si>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</si>
  <si>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</si>
  <si>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</si>
  <si>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</si>
  <si>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</si>
  <si>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</si>
  <si>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</si>
  <si>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</si>
  <si>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</si>
  <si>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</si>
  <si>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</si>
  <si>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</si>
  <si>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</si>
  <si>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</si>
  <si>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</si>
  <si>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</si>
  <si>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</si>
  <si>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</si>
  <si>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</si>
  <si>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</si>
  <si>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</si>
  <si>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</si>
  <si>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</si>
  <si>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</si>
  <si>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</si>
  <si>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</si>
  <si>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</si>
  <si>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</si>
  <si>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</si>
  <si>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</si>
  <si>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</si>
  <si>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</si>
  <si>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</si>
  <si>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</si>
  <si>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</si>
  <si>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</si>
  <si>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</si>
  <si>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</si>
  <si>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</si>
  <si>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</si>
  <si>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</si>
  <si>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</si>
  <si>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</si>
  <si>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</si>
  <si>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</si>
  <si>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</si>
  <si>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</si>
  <si>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</si>
  <si>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</si>
  <si>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</si>
  <si>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</si>
  <si>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</si>
  <si>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</si>
  <si>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</si>
  <si>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</si>
  <si>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</si>
  <si>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</si>
  <si>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</si>
  <si>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</si>
  <si>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</si>
  <si>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</si>
  <si>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</si>
  <si>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</si>
  <si>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</si>
  <si>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</si>
  <si>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</si>
  <si>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</si>
  <si>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</si>
  <si>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</si>
  <si>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</si>
  <si>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</si>
  <si>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</si>
  <si>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</si>
  <si>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</si>
  <si>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</si>
  <si>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</si>
  <si>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</si>
  <si>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</si>
  <si>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</si>
  <si>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</si>
  <si>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</si>
  <si>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</si>
  <si>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</si>
  <si>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</si>
  <si>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</si>
  <si>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</si>
  <si>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</si>
  <si>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</si>
  <si>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</si>
  <si>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</si>
  <si>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</si>
  <si>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</si>
  <si>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</si>
  <si>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</si>
  <si>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</si>
  <si>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</si>
  <si>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</si>
  <si>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</si>
  <si>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</si>
  <si>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</si>
  <si>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</si>
  <si>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</si>
  <si>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</si>
  <si>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</si>
  <si>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</si>
  <si>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</si>
  <si>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</si>
  <si>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</si>
  <si>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</si>
  <si>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</si>
  <si>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</si>
  <si>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</si>
  <si>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</si>
  <si>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</si>
  <si>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</si>
  <si>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</si>
  <si>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</si>
  <si>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</si>
  <si>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</si>
  <si>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</si>
  <si>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</si>
  <si>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</si>
  <si>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</si>
  <si>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</si>
  <si>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</si>
  <si>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</si>
  <si>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</si>
  <si>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</si>
  <si>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</si>
  <si>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</si>
  <si>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</si>
  <si>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</si>
  <si>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</si>
  <si>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</si>
  <si>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</si>
  <si>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</si>
  <si>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</si>
  <si>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</si>
  <si>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</si>
  <si>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</si>
  <si>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</si>
  <si>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</si>
  <si>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</si>
  <si>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</si>
  <si>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</si>
  <si>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</si>
  <si>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</si>
  <si>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</si>
  <si>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</si>
  <si>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</si>
  <si>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</si>
  <si>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</si>
  <si>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</si>
  <si>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</si>
  <si>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</si>
  <si>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</si>
  <si>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</si>
  <si>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</si>
  <si>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</si>
  <si>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</si>
  <si>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</si>
  <si>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</si>
  <si>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</si>
  <si>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</si>
  <si>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</si>
  <si>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</si>
  <si>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</si>
  <si>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</si>
  <si>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</si>
  <si>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</si>
  <si>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</si>
  <si>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</si>
  <si>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</si>
  <si>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</si>
  <si>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</si>
  <si>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</si>
  <si>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</si>
  <si>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</si>
  <si>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</si>
  <si>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</si>
  <si>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</si>
  <si>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</si>
  <si>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</si>
  <si>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</si>
  <si>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</si>
  <si>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</si>
  <si>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</si>
  <si>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</si>
  <si>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</si>
  <si>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</si>
  <si>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</si>
  <si>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</si>
  <si>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</si>
  <si>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</si>
  <si>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</si>
  <si>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</si>
  <si>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</si>
  <si>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</si>
  <si>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</si>
  <si>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</si>
  <si>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</si>
  <si>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</si>
  <si>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</si>
  <si>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</si>
  <si>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</si>
  <si>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</si>
  <si>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</si>
  <si>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</si>
  <si>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</si>
  <si>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</si>
  <si>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</si>
  <si>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</si>
  <si>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</si>
  <si>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</si>
  <si>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</si>
  <si>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</si>
  <si>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</si>
  <si>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</si>
  <si>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</si>
  <si>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</si>
  <si>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</si>
  <si>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</si>
  <si>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</si>
  <si>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</si>
  <si>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</si>
  <si>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</si>
  <si>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</si>
  <si>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</si>
  <si>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</si>
  <si>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</si>
  <si>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</si>
  <si>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</si>
  <si>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</si>
  <si>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</si>
  <si>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</si>
  <si>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</si>
  <si>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</si>
  <si>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</si>
  <si>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</si>
  <si>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</si>
  <si>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</si>
  <si>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</si>
  <si>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</si>
  <si>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</si>
  <si>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</si>
  <si>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</si>
  <si>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</si>
  <si>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</si>
  <si>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</si>
  <si>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</si>
  <si>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</si>
  <si>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</si>
  <si>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</si>
  <si>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</si>
  <si>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</si>
  <si>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</si>
  <si>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</si>
  <si>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</si>
  <si>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</si>
  <si>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</si>
  <si>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</si>
  <si>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</si>
  <si>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</si>
  <si>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</si>
  <si>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</si>
  <si>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</si>
  <si>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</si>
  <si>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</si>
  <si>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</si>
  <si>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</si>
  <si>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</si>
  <si>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</si>
  <si>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</si>
  <si>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</si>
  <si>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</si>
  <si>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</si>
  <si>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</si>
  <si>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</si>
  <si>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</si>
  <si>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</si>
  <si>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</si>
  <si>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</si>
  <si>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</si>
  <si>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</si>
  <si>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</si>
  <si>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</si>
  <si>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</si>
  <si>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</si>
  <si>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</si>
  <si>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</si>
  <si>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</si>
  <si>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</si>
  <si>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</si>
  <si>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</si>
  <si>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</si>
  <si>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</si>
  <si>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</si>
  <si>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</si>
  <si>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</si>
  <si>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</si>
  <si>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</si>
  <si>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</si>
  <si>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</si>
  <si>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</si>
  <si>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</si>
  <si>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</si>
  <si>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</si>
  <si>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</si>
  <si>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</si>
  <si>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</si>
  <si>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</si>
  <si>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</si>
  <si>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</si>
  <si>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</si>
  <si>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</si>
  <si>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</si>
  <si>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</si>
  <si>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</si>
  <si>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</si>
  <si>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</si>
  <si>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</si>
  <si>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</si>
  <si>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</si>
  <si>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</si>
  <si>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</si>
  <si>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</si>
  <si>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</si>
  <si>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</si>
  <si>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</si>
  <si>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</si>
  <si>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</si>
  <si>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</si>
  <si>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</si>
  <si>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</si>
  <si>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</si>
  <si>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</si>
  <si>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</si>
  <si>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</si>
  <si>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</si>
  <si>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</si>
  <si>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</si>
  <si>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</si>
  <si>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</si>
  <si>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</si>
  <si>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</si>
  <si>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</si>
  <si>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</si>
  <si>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</si>
  <si>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</si>
  <si>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</si>
  <si>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</si>
  <si>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</si>
  <si>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</si>
  <si>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</si>
  <si>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</si>
  <si>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</si>
  <si>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</si>
  <si>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</si>
  <si>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</si>
  <si>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</si>
  <si>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</si>
  <si>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</si>
  <si>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</si>
  <si>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</si>
  <si>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</si>
  <si>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</si>
  <si>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</si>
  <si>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</si>
  <si>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</si>
  <si>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</si>
  <si>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</si>
  <si>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</si>
  <si>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</si>
  <si>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</si>
  <si>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</si>
  <si>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</si>
  <si>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</si>
  <si>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</si>
  <si>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</si>
  <si>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</si>
  <si>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</si>
  <si>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</si>
  <si>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</si>
  <si>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</si>
  <si>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</si>
  <si>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</si>
  <si>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</si>
  <si>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</si>
  <si>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</si>
  <si>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</si>
  <si>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</si>
  <si>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</si>
  <si>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</si>
  <si>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</si>
  <si>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</si>
  <si>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</si>
  <si>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</si>
  <si>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</si>
  <si>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</si>
  <si>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</si>
  <si>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</si>
  <si>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</si>
  <si>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</si>
  <si>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</si>
  <si>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</si>
  <si>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</si>
  <si>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</si>
  <si>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</si>
  <si>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</si>
  <si>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</si>
  <si>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</si>
  <si>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</si>
  <si>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</si>
  <si>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</si>
  <si>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</si>
  <si>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</si>
  <si>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</si>
  <si>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</si>
  <si>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</si>
  <si>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</si>
  <si>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</si>
  <si>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</si>
  <si>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</si>
  <si>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</si>
  <si>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</si>
  <si>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</si>
  <si>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</si>
  <si>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</si>
  <si>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</si>
  <si>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</si>
  <si>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</si>
  <si>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</si>
  <si>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</si>
  <si>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</si>
  <si>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</si>
  <si>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</si>
  <si>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</si>
  <si>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</si>
  <si>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</si>
  <si>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</si>
  <si>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</si>
  <si>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</si>
  <si>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</si>
  <si>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</si>
  <si>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</si>
  <si>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</si>
  <si>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</si>
  <si>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</si>
  <si>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</si>
  <si>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</si>
  <si>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</si>
  <si>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</si>
  <si>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</si>
  <si>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</si>
  <si>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</si>
  <si>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</si>
  <si>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</si>
  <si>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</si>
  <si>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</si>
  <si>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</si>
  <si>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</si>
  <si>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</si>
  <si>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</si>
  <si>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</si>
  <si>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</si>
  <si>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</si>
  <si>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</si>
  <si>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</si>
  <si>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</si>
  <si>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</si>
  <si>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</si>
  <si>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</si>
  <si>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</si>
  <si>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</si>
  <si>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</si>
  <si>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</si>
  <si>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</si>
  <si>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</si>
  <si>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</si>
  <si>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</si>
  <si>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</si>
  <si>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</si>
  <si>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</si>
  <si>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</si>
  <si>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</si>
  <si>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</si>
  <si>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</si>
  <si>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</si>
  <si>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</si>
  <si>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</si>
  <si>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</si>
  <si>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</si>
  <si>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</si>
  <si>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</si>
  <si>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</si>
  <si>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</si>
  <si>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</si>
  <si>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</si>
  <si>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</si>
  <si>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</si>
  <si>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</si>
  <si>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</si>
  <si>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</si>
  <si>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</si>
  <si>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</si>
  <si>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</si>
  <si>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</si>
  <si>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</si>
  <si>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</si>
  <si>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</si>
  <si>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</si>
  <si>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</si>
  <si>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</si>
  <si>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</si>
  <si>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</si>
  <si>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</si>
  <si>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</si>
  <si>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</si>
  <si>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</si>
  <si>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</si>
  <si>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</si>
  <si>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</si>
  <si>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</si>
  <si>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</si>
  <si>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</si>
  <si>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</si>
  <si>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</si>
  <si>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</si>
  <si>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</si>
  <si>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</si>
  <si>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</si>
  <si>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</si>
  <si>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</si>
  <si>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</si>
  <si>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</si>
  <si>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</si>
  <si>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</si>
  <si>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</si>
  <si>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</si>
  <si>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</si>
  <si>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</si>
  <si>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</si>
  <si>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</si>
  <si>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</si>
  <si>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</si>
  <si>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</si>
  <si>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</si>
  <si>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</si>
  <si>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para el Desarrollo Integral de la Familia del Municipio de Tierra Blanca, Gto.</t>
  </si>
  <si>
    <t>31120M40D010000 DIRECCION GENERAL</t>
  </si>
  <si>
    <t>31120M40D020000 SISTEMA DE PROTECCION INTEGRAL DE NNA</t>
  </si>
  <si>
    <t>31120M40D030000 DESARROLLO COMUNITARIO (RED MOVIL)</t>
  </si>
  <si>
    <t>31120M40D040000 ADULTO MAYOR</t>
  </si>
  <si>
    <t>31120M40D060000 ALIMENTARIO</t>
  </si>
  <si>
    <t>31120M40D070000 UNIDAD BASICA DE REHABILITACION</t>
  </si>
  <si>
    <t>31120M40D080000 DIRECCION Y ATENCION NNA</t>
  </si>
  <si>
    <t>31120M40D100000 ATENCION PSICOLOGICA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</si>
</sst>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ill="1" applyBorder="1" applyAlignment="1" applyProtection="1">
      <alignment horizontal="left" vertical="center" indent="6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67" zoomScale="91" zoomScaleNormal="91" workbookViewId="0">
      <selection activeCell="H12" sqref="H1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1331055.94</v>
      </c>
      <c r="C9" s="47">
        <f>SUM(C10:C16)</f>
        <v>1170829.6200000001</v>
      </c>
      <c r="D9" s="46" t="s">
        <v>10</v>
      </c>
      <c r="E9" s="47">
        <f>SUM(E10:E18)</f>
        <v>711643.09000000008</v>
      </c>
      <c r="F9" s="47">
        <f>SUM(F10:F18)</f>
        <v>762387.42</v>
      </c>
    </row>
    <row r="10" spans="1:6" x14ac:dyDescent="0.25">
      <c r="A10" s="48" t="s">
        <v>11</v>
      </c>
      <c r="B10" s="197">
        <v>0</v>
      </c>
      <c r="C10" s="197">
        <v>0</v>
      </c>
      <c r="D10" s="48" t="s">
        <v>12</v>
      </c>
      <c r="E10" s="197">
        <v>447.35</v>
      </c>
      <c r="F10" s="197">
        <v>447.35</v>
      </c>
    </row>
    <row r="11" spans="1:6" x14ac:dyDescent="0.25">
      <c r="A11" s="48" t="s">
        <v>13</v>
      </c>
      <c r="B11" s="197">
        <v>1331055.94</v>
      </c>
      <c r="C11" s="197">
        <v>1170829.6200000001</v>
      </c>
      <c r="D11" s="48" t="s">
        <v>14</v>
      </c>
      <c r="E11" s="197">
        <v>26667.69</v>
      </c>
      <c r="F11" s="197">
        <v>26667.69</v>
      </c>
    </row>
    <row r="12" spans="1:6" x14ac:dyDescent="0.25">
      <c r="A12" s="48" t="s">
        <v>15</v>
      </c>
      <c r="B12" s="197">
        <v>0</v>
      </c>
      <c r="C12" s="197">
        <v>0</v>
      </c>
      <c r="D12" s="48" t="s">
        <v>16</v>
      </c>
      <c r="E12" s="197">
        <v>0</v>
      </c>
      <c r="F12" s="197">
        <v>0</v>
      </c>
    </row>
    <row r="13" spans="1:6" x14ac:dyDescent="0.25">
      <c r="A13" s="48" t="s">
        <v>17</v>
      </c>
      <c r="B13" s="197">
        <v>0</v>
      </c>
      <c r="C13" s="197">
        <v>0</v>
      </c>
      <c r="D13" s="48" t="s">
        <v>18</v>
      </c>
      <c r="E13" s="197">
        <v>0</v>
      </c>
      <c r="F13" s="197">
        <v>0</v>
      </c>
    </row>
    <row r="14" spans="1:6" x14ac:dyDescent="0.25">
      <c r="A14" s="48" t="s">
        <v>19</v>
      </c>
      <c r="B14" s="197">
        <v>0</v>
      </c>
      <c r="C14" s="197">
        <v>0</v>
      </c>
      <c r="D14" s="48" t="s">
        <v>20</v>
      </c>
      <c r="E14" s="197">
        <v>0</v>
      </c>
      <c r="F14" s="197">
        <v>0</v>
      </c>
    </row>
    <row r="15" spans="1:6" x14ac:dyDescent="0.25">
      <c r="A15" s="48" t="s">
        <v>21</v>
      </c>
      <c r="B15" s="197">
        <v>0</v>
      </c>
      <c r="C15" s="197">
        <v>0</v>
      </c>
      <c r="D15" s="48" t="s">
        <v>22</v>
      </c>
      <c r="E15" s="197">
        <v>0</v>
      </c>
      <c r="F15" s="197">
        <v>0</v>
      </c>
    </row>
    <row r="16" spans="1:6" x14ac:dyDescent="0.25">
      <c r="A16" s="48" t="s">
        <v>23</v>
      </c>
      <c r="B16" s="197">
        <v>0</v>
      </c>
      <c r="C16" s="197">
        <v>0</v>
      </c>
      <c r="D16" s="48" t="s">
        <v>24</v>
      </c>
      <c r="E16" s="197">
        <v>659403.81000000006</v>
      </c>
      <c r="F16" s="197">
        <v>692972.14</v>
      </c>
    </row>
    <row r="17" spans="1:6" x14ac:dyDescent="0.25">
      <c r="A17" s="46" t="s">
        <v>25</v>
      </c>
      <c r="B17" s="47">
        <f>SUM(B18:B24)</f>
        <v>1190376.48</v>
      </c>
      <c r="C17" s="47">
        <f>SUM(C18:C24)</f>
        <v>1180376.79</v>
      </c>
      <c r="D17" s="48" t="s">
        <v>26</v>
      </c>
      <c r="E17" s="197">
        <v>0</v>
      </c>
      <c r="F17" s="197">
        <v>0</v>
      </c>
    </row>
    <row r="18" spans="1:6" x14ac:dyDescent="0.25">
      <c r="A18" s="48" t="s">
        <v>27</v>
      </c>
      <c r="B18" s="197">
        <v>0</v>
      </c>
      <c r="C18" s="197">
        <v>0</v>
      </c>
      <c r="D18" s="48" t="s">
        <v>28</v>
      </c>
      <c r="E18" s="197">
        <v>25124.240000000002</v>
      </c>
      <c r="F18" s="197">
        <v>42300.24</v>
      </c>
    </row>
    <row r="19" spans="1:6" x14ac:dyDescent="0.25">
      <c r="A19" s="48" t="s">
        <v>29</v>
      </c>
      <c r="B19" s="197">
        <v>894218.55</v>
      </c>
      <c r="C19" s="197">
        <v>894218.86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97">
        <v>218392.49</v>
      </c>
      <c r="C20" s="197">
        <v>218392.49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97">
        <v>0</v>
      </c>
      <c r="C21" s="19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97">
        <v>10000</v>
      </c>
      <c r="C22" s="19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97">
        <v>0</v>
      </c>
      <c r="C23" s="19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97">
        <v>67765.440000000002</v>
      </c>
      <c r="C24" s="197">
        <v>67765.440000000002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97">
        <v>0</v>
      </c>
      <c r="C26" s="19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97">
        <v>0</v>
      </c>
      <c r="C27" s="19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97">
        <v>0</v>
      </c>
      <c r="C28" s="19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97">
        <v>0</v>
      </c>
      <c r="C29" s="19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97">
        <v>0</v>
      </c>
      <c r="C30" s="19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197">
        <v>0</v>
      </c>
      <c r="C32" s="19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197">
        <v>0</v>
      </c>
      <c r="C33" s="19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197">
        <v>0</v>
      </c>
      <c r="C34" s="19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197">
        <v>0</v>
      </c>
      <c r="C35" s="19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197">
        <v>0</v>
      </c>
      <c r="C36" s="19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97">
        <v>15945</v>
      </c>
      <c r="C37" s="197">
        <v>15945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97">
        <v>0</v>
      </c>
      <c r="C39" s="19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197">
        <v>0</v>
      </c>
      <c r="C40" s="19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97">
        <v>0</v>
      </c>
      <c r="C42" s="19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197">
        <v>0</v>
      </c>
      <c r="C43" s="19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197">
        <v>0</v>
      </c>
      <c r="C44" s="19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197">
        <v>0</v>
      </c>
      <c r="C45" s="19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2537377.42</v>
      </c>
      <c r="C47" s="4">
        <f>C9+C17+C25+C31+C37+C38+C41</f>
        <v>2367151.41</v>
      </c>
      <c r="D47" s="2" t="s">
        <v>84</v>
      </c>
      <c r="E47" s="4">
        <f>E9+E19+E23+E26+E27+E31+E38+E42</f>
        <v>711643.09000000008</v>
      </c>
      <c r="F47" s="4">
        <f>F9+F19+F23+F26+F27+F31+F38+F42</f>
        <v>762387.42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97">
        <v>0</v>
      </c>
      <c r="C50" s="19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197">
        <v>0</v>
      </c>
      <c r="C51" s="19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97">
        <v>0</v>
      </c>
      <c r="C52" s="19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97">
        <v>1571598.56</v>
      </c>
      <c r="C53" s="197">
        <v>1530156.56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97">
        <v>5788.4</v>
      </c>
      <c r="C54" s="197">
        <v>5788.4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97">
        <v>-969368.03</v>
      </c>
      <c r="C55" s="197">
        <v>-969368.03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97">
        <v>0</v>
      </c>
      <c r="C56" s="197">
        <v>0</v>
      </c>
      <c r="D56" s="45"/>
      <c r="E56" s="49"/>
      <c r="F56" s="49"/>
    </row>
    <row r="57" spans="1:6" x14ac:dyDescent="0.25">
      <c r="A57" s="46" t="s">
        <v>100</v>
      </c>
      <c r="B57" s="197">
        <v>0</v>
      </c>
      <c r="C57" s="19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97">
        <v>0</v>
      </c>
      <c r="C58" s="19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711643.09000000008</v>
      </c>
      <c r="F59" s="4">
        <f>F47+F57</f>
        <v>762387.42</v>
      </c>
    </row>
    <row r="60" spans="1:6" x14ac:dyDescent="0.25">
      <c r="A60" s="3" t="s">
        <v>104</v>
      </c>
      <c r="B60" s="4">
        <f>SUM(B50:B58)</f>
        <v>608018.92999999993</v>
      </c>
      <c r="C60" s="4">
        <f>SUM(C50:C58)</f>
        <v>566576.92999999993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3145396.3499999996</v>
      </c>
      <c r="C62" s="4">
        <f>SUM(C47+C60)</f>
        <v>2933728.34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330497.57</v>
      </c>
      <c r="F63" s="47">
        <f>SUM(F64:F66)</f>
        <v>330497.57</v>
      </c>
    </row>
    <row r="64" spans="1:6" x14ac:dyDescent="0.25">
      <c r="A64" s="45"/>
      <c r="B64" s="45"/>
      <c r="C64" s="45"/>
      <c r="D64" s="46" t="s">
        <v>108</v>
      </c>
      <c r="E64" s="197">
        <v>330497.57</v>
      </c>
      <c r="F64" s="197">
        <v>330497.57</v>
      </c>
    </row>
    <row r="65" spans="1:6" x14ac:dyDescent="0.25">
      <c r="A65" s="45"/>
      <c r="B65" s="45"/>
      <c r="C65" s="45"/>
      <c r="D65" s="50" t="s">
        <v>109</v>
      </c>
      <c r="E65" s="197">
        <v>0</v>
      </c>
      <c r="F65" s="197">
        <v>0</v>
      </c>
    </row>
    <row r="66" spans="1:6" x14ac:dyDescent="0.25">
      <c r="A66" s="45"/>
      <c r="B66" s="45"/>
      <c r="C66" s="45"/>
      <c r="D66" s="46" t="s">
        <v>110</v>
      </c>
      <c r="E66" s="197">
        <v>0</v>
      </c>
      <c r="F66" s="19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2103255.69</v>
      </c>
      <c r="F68" s="47">
        <f>SUM(F69:F73)</f>
        <v>1840843.35</v>
      </c>
    </row>
    <row r="69" spans="1:6" x14ac:dyDescent="0.25">
      <c r="A69" s="53"/>
      <c r="B69" s="45"/>
      <c r="C69" s="45"/>
      <c r="D69" s="46" t="s">
        <v>112</v>
      </c>
      <c r="E69" s="197">
        <v>262412.34000000003</v>
      </c>
      <c r="F69" s="197">
        <v>467947.78</v>
      </c>
    </row>
    <row r="70" spans="1:6" x14ac:dyDescent="0.25">
      <c r="A70" s="53"/>
      <c r="B70" s="45"/>
      <c r="C70" s="45"/>
      <c r="D70" s="46" t="s">
        <v>113</v>
      </c>
      <c r="E70" s="197">
        <v>1840843.35</v>
      </c>
      <c r="F70" s="197">
        <v>1372895.57</v>
      </c>
    </row>
    <row r="71" spans="1:6" x14ac:dyDescent="0.25">
      <c r="A71" s="53"/>
      <c r="B71" s="45"/>
      <c r="C71" s="45"/>
      <c r="D71" s="46" t="s">
        <v>114</v>
      </c>
      <c r="E71" s="197">
        <v>0</v>
      </c>
      <c r="F71" s="197">
        <v>0</v>
      </c>
    </row>
    <row r="72" spans="1:6" x14ac:dyDescent="0.25">
      <c r="A72" s="53"/>
      <c r="B72" s="45"/>
      <c r="C72" s="45"/>
      <c r="D72" s="46" t="s">
        <v>115</v>
      </c>
      <c r="E72" s="197">
        <v>0</v>
      </c>
      <c r="F72" s="197">
        <v>0</v>
      </c>
    </row>
    <row r="73" spans="1:6" x14ac:dyDescent="0.25">
      <c r="A73" s="53"/>
      <c r="B73" s="45"/>
      <c r="C73" s="45"/>
      <c r="D73" s="46" t="s">
        <v>116</v>
      </c>
      <c r="E73" s="197">
        <v>0</v>
      </c>
      <c r="F73" s="19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2433753.2599999998</v>
      </c>
      <c r="F79" s="4">
        <f>F63+F68+F75</f>
        <v>2171340.92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3145396.3499999996</v>
      </c>
      <c r="F81" s="4">
        <f>F59+F79</f>
        <v>2933728.34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9:C62 B9:C9 B17:C17 B25:C25 B31:C31 B38:C38 B41:C41 B46:C49 E9:F9 E50:F63 E67:F68 E74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1 B46:C46 B59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I14" sqref="I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 Desarrollo Integral de la Familia del Municipio de Tierra Blanca,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 Desarrollo Integral de la Familia del Municipio de Tierra Blanca,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I34" sqref="I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 Desarrollo Integral de la Familia del Municipio de Tierra Blanca,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5924571.71</v>
      </c>
      <c r="G6" s="119">
        <f t="shared" si="0"/>
        <v>5328920</v>
      </c>
    </row>
    <row r="7" spans="1:7" x14ac:dyDescent="0.25">
      <c r="A7" s="58" t="s">
        <v>564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</row>
    <row r="8" spans="1:7" ht="15.75" customHeight="1" x14ac:dyDescent="0.25">
      <c r="A8" s="58" t="s">
        <v>565</v>
      </c>
      <c r="B8" s="211">
        <v>0</v>
      </c>
      <c r="C8" s="211">
        <v>0</v>
      </c>
      <c r="D8" s="211">
        <v>0</v>
      </c>
      <c r="E8" s="211">
        <v>0</v>
      </c>
      <c r="F8" s="211">
        <v>0</v>
      </c>
      <c r="G8" s="211">
        <v>0</v>
      </c>
    </row>
    <row r="9" spans="1:7" x14ac:dyDescent="0.25">
      <c r="A9" s="58" t="s">
        <v>487</v>
      </c>
      <c r="B9" s="211">
        <v>0</v>
      </c>
      <c r="C9" s="211">
        <v>0</v>
      </c>
      <c r="D9" s="211">
        <v>0</v>
      </c>
      <c r="E9" s="211">
        <v>0</v>
      </c>
      <c r="F9" s="211">
        <v>0</v>
      </c>
      <c r="G9" s="211">
        <v>0</v>
      </c>
    </row>
    <row r="10" spans="1:7" x14ac:dyDescent="0.25">
      <c r="A10" s="58" t="s">
        <v>488</v>
      </c>
      <c r="B10" s="211">
        <v>0</v>
      </c>
      <c r="C10" s="211">
        <v>0</v>
      </c>
      <c r="D10" s="211">
        <v>0</v>
      </c>
      <c r="E10" s="211">
        <v>0</v>
      </c>
      <c r="F10" s="211">
        <v>0</v>
      </c>
      <c r="G10" s="211">
        <v>0</v>
      </c>
    </row>
    <row r="11" spans="1:7" x14ac:dyDescent="0.25">
      <c r="A11" s="58" t="s">
        <v>566</v>
      </c>
      <c r="B11" s="211">
        <v>0</v>
      </c>
      <c r="C11" s="211">
        <v>0</v>
      </c>
      <c r="D11" s="211">
        <v>0</v>
      </c>
      <c r="E11" s="211">
        <v>0</v>
      </c>
      <c r="F11" s="211">
        <v>0</v>
      </c>
      <c r="G11" s="211">
        <v>0</v>
      </c>
    </row>
    <row r="12" spans="1:7" x14ac:dyDescent="0.25">
      <c r="A12" s="58" t="s">
        <v>567</v>
      </c>
      <c r="B12" s="211">
        <v>0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</row>
    <row r="13" spans="1:7" x14ac:dyDescent="0.25">
      <c r="A13" s="59" t="s">
        <v>491</v>
      </c>
      <c r="B13" s="211">
        <v>0</v>
      </c>
      <c r="C13" s="211">
        <v>0</v>
      </c>
      <c r="D13" s="211">
        <v>0</v>
      </c>
      <c r="E13" s="211">
        <v>0</v>
      </c>
      <c r="F13" s="211">
        <v>94565</v>
      </c>
      <c r="G13" s="211">
        <v>108920</v>
      </c>
    </row>
    <row r="14" spans="1:7" x14ac:dyDescent="0.25">
      <c r="A14" s="58" t="s">
        <v>492</v>
      </c>
      <c r="B14" s="211">
        <v>0</v>
      </c>
      <c r="C14" s="211">
        <v>0</v>
      </c>
      <c r="D14" s="211">
        <v>0</v>
      </c>
      <c r="E14" s="211">
        <v>0</v>
      </c>
      <c r="F14" s="211">
        <v>0</v>
      </c>
      <c r="G14" s="211">
        <v>0</v>
      </c>
    </row>
    <row r="15" spans="1:7" x14ac:dyDescent="0.25">
      <c r="A15" s="58" t="s">
        <v>568</v>
      </c>
      <c r="B15" s="211">
        <v>0</v>
      </c>
      <c r="C15" s="211">
        <v>0</v>
      </c>
      <c r="D15" s="211">
        <v>0</v>
      </c>
      <c r="E15" s="211">
        <v>0</v>
      </c>
      <c r="F15" s="211">
        <v>0</v>
      </c>
      <c r="G15" s="211">
        <v>0</v>
      </c>
    </row>
    <row r="16" spans="1:7" x14ac:dyDescent="0.25">
      <c r="A16" s="58" t="s">
        <v>494</v>
      </c>
      <c r="B16" s="211">
        <v>0</v>
      </c>
      <c r="C16" s="211">
        <v>0</v>
      </c>
      <c r="D16" s="211">
        <v>0</v>
      </c>
      <c r="E16" s="211">
        <v>0</v>
      </c>
      <c r="F16" s="211">
        <v>5830006.71</v>
      </c>
      <c r="G16" s="211">
        <v>5220000</v>
      </c>
    </row>
    <row r="17" spans="1:7" x14ac:dyDescent="0.25">
      <c r="A17" s="58" t="s">
        <v>569</v>
      </c>
      <c r="B17" s="211">
        <v>0</v>
      </c>
      <c r="C17" s="211">
        <v>0</v>
      </c>
      <c r="D17" s="211">
        <v>0</v>
      </c>
      <c r="E17" s="211">
        <v>0</v>
      </c>
      <c r="F17" s="211">
        <v>0</v>
      </c>
      <c r="G17" s="211">
        <v>0</v>
      </c>
    </row>
    <row r="18" spans="1:7" x14ac:dyDescent="0.25">
      <c r="A18" s="92" t="s">
        <v>570</v>
      </c>
      <c r="B18" s="211">
        <v>0</v>
      </c>
      <c r="C18" s="211">
        <v>0</v>
      </c>
      <c r="D18" s="211">
        <v>0</v>
      </c>
      <c r="E18" s="211">
        <v>0</v>
      </c>
      <c r="F18" s="211">
        <v>0</v>
      </c>
      <c r="G18" s="211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5924571.71</v>
      </c>
      <c r="G30" s="119">
        <f t="shared" si="3"/>
        <v>5328920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18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A4" zoomScale="75" zoomScaleNormal="75" workbookViewId="0">
      <selection activeCell="I26" sqref="I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 Desarrollo Integral de la Familia del Municipio de Tierra Blanca,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-3465266.2499999995</v>
      </c>
      <c r="G6" s="119">
        <f t="shared" si="0"/>
        <v>-5247337.7399999993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211">
        <v>-2279116.8199999998</v>
      </c>
      <c r="G7" s="211">
        <v>-3987317.2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211">
        <v>-531829.6</v>
      </c>
      <c r="G8" s="211">
        <v>-555871.25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211">
        <v>-532767.81000000006</v>
      </c>
      <c r="G9" s="211">
        <v>-613483.81000000006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211">
        <v>-76752.009999999995</v>
      </c>
      <c r="G10" s="211">
        <v>-16223.46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211">
        <v>-44800.01</v>
      </c>
      <c r="G11" s="211">
        <v>-74442.02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211">
        <v>0</v>
      </c>
      <c r="G12" s="211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211">
        <v>0</v>
      </c>
      <c r="G13" s="211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211">
        <v>0</v>
      </c>
      <c r="G14" s="211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211">
        <v>0</v>
      </c>
      <c r="G15" s="211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-3465266.2499999995</v>
      </c>
      <c r="G28" s="119">
        <f t="shared" si="2"/>
        <v>-5247337.7399999993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J20" sqref="J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Sistema para el Desarrollo Integral de la Familia del Municipio de Tierra Blanca, Gto.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Sistema para el Desarrollo Integral de la Familia del Municipio de Tierra Blanca,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 Desarrollo Integral de la Familia del Municipio de Tierra Blanca,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 Desarrollo Integral de la Familia del Municipio de Tierra Blanca,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 Desarrollo Integral de la Familia del Municipio de Tierra Blanca,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Sistema para el Desarrollo Integral de la Familia del Municipio de Tierra Blanca,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7" zoomScale="75" zoomScaleNormal="75" workbookViewId="0">
      <selection activeCell="F21" activeCellId="1" sqref="F18 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98">
        <v>762387.42</v>
      </c>
      <c r="C18" s="108"/>
      <c r="D18" s="108"/>
      <c r="E18" s="108"/>
      <c r="F18" s="198">
        <v>711643.09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762387.42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711643.09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599</v>
      </c>
      <c r="J6" s="1" t="s">
        <v>600</v>
      </c>
      <c r="K6" s="1" t="s">
        <v>601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37" zoomScale="87" zoomScaleNormal="87" workbookViewId="0">
      <selection activeCell="G11" sqref="G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5342400</v>
      </c>
      <c r="C8" s="14">
        <f>SUM(C9:C11)</f>
        <v>1322120</v>
      </c>
      <c r="D8" s="14">
        <f>SUM(D9:D11)</f>
        <v>1322120</v>
      </c>
    </row>
    <row r="9" spans="1:4" x14ac:dyDescent="0.25">
      <c r="A9" s="58" t="s">
        <v>189</v>
      </c>
      <c r="B9" s="199">
        <v>5342400</v>
      </c>
      <c r="C9" s="199">
        <v>1322120</v>
      </c>
      <c r="D9" s="199">
        <v>1322120</v>
      </c>
    </row>
    <row r="10" spans="1:4" x14ac:dyDescent="0.25">
      <c r="A10" s="58" t="s">
        <v>190</v>
      </c>
      <c r="B10" s="199">
        <v>0</v>
      </c>
      <c r="C10" s="199">
        <v>0</v>
      </c>
      <c r="D10" s="199">
        <v>0</v>
      </c>
    </row>
    <row r="11" spans="1:4" x14ac:dyDescent="0.25">
      <c r="A11" s="58" t="s">
        <v>191</v>
      </c>
      <c r="B11" s="200">
        <f>B44</f>
        <v>0</v>
      </c>
      <c r="C11" s="200">
        <f>C44</f>
        <v>0</v>
      </c>
      <c r="D11" s="200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5342400</v>
      </c>
      <c r="C13" s="14">
        <f>C14+C15</f>
        <v>1101149.6599999999</v>
      </c>
      <c r="D13" s="14">
        <f>D14+D15</f>
        <v>1101149.6599999999</v>
      </c>
    </row>
    <row r="14" spans="1:4" x14ac:dyDescent="0.25">
      <c r="A14" s="58" t="s">
        <v>193</v>
      </c>
      <c r="B14" s="199">
        <v>5342400</v>
      </c>
      <c r="C14" s="199">
        <v>1101149.6599999999</v>
      </c>
      <c r="D14" s="199">
        <v>1101149.6599999999</v>
      </c>
    </row>
    <row r="15" spans="1:4" x14ac:dyDescent="0.25">
      <c r="A15" s="58" t="s">
        <v>194</v>
      </c>
      <c r="B15" s="199">
        <v>0</v>
      </c>
      <c r="C15" s="199">
        <v>0</v>
      </c>
      <c r="D15" s="199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143697.98000000001</v>
      </c>
      <c r="D17" s="14">
        <f>D18+D19</f>
        <v>143697.98000000001</v>
      </c>
    </row>
    <row r="18" spans="1:4" x14ac:dyDescent="0.25">
      <c r="A18" s="58" t="s">
        <v>196</v>
      </c>
      <c r="B18" s="16">
        <v>0</v>
      </c>
      <c r="C18" s="199">
        <v>143697.98000000001</v>
      </c>
      <c r="D18" s="199">
        <v>143697.98000000001</v>
      </c>
    </row>
    <row r="19" spans="1:4" x14ac:dyDescent="0.25">
      <c r="A19" s="58" t="s">
        <v>197</v>
      </c>
      <c r="B19" s="16">
        <v>0</v>
      </c>
      <c r="C19" s="199">
        <v>0</v>
      </c>
      <c r="D19" s="199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364668.32000000007</v>
      </c>
      <c r="D21" s="14">
        <f>D8-D13+D17</f>
        <v>364668.32000000007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364668.32000000007</v>
      </c>
      <c r="D23" s="14">
        <f>D21-D11</f>
        <v>364668.32000000007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220970.34000000005</v>
      </c>
      <c r="D25" s="14">
        <f>D23-D17</f>
        <v>220970.34000000005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220970.34000000005</v>
      </c>
      <c r="D33" s="4">
        <f>D25+D29</f>
        <v>220970.34000000005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5342400</v>
      </c>
      <c r="C48" s="96">
        <f>C9</f>
        <v>1322120</v>
      </c>
      <c r="D48" s="96">
        <f>D9</f>
        <v>1322120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5342400</v>
      </c>
      <c r="C53" s="47">
        <f>C14</f>
        <v>1101149.6599999999</v>
      </c>
      <c r="D53" s="47">
        <f>D14</f>
        <v>1101149.6599999999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143697.98000000001</v>
      </c>
      <c r="D55" s="47">
        <f>D18</f>
        <v>143697.98000000001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364668.32000000007</v>
      </c>
      <c r="D57" s="4">
        <f>D48+D49-D53+D55</f>
        <v>364668.32000000007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364668.32000000007</v>
      </c>
      <c r="D59" s="4">
        <f>D57-D49</f>
        <v>364668.32000000007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28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201">
        <v>122400</v>
      </c>
      <c r="C15" s="201">
        <v>0</v>
      </c>
      <c r="D15" s="202">
        <f t="shared" ref="D15" si="1">B15+C15</f>
        <v>122400</v>
      </c>
      <c r="E15" s="201">
        <v>17120</v>
      </c>
      <c r="F15" s="201">
        <v>17120</v>
      </c>
      <c r="G15" s="202">
        <f t="shared" si="0"/>
        <v>-105280</v>
      </c>
    </row>
    <row r="16" spans="1:7" x14ac:dyDescent="0.25">
      <c r="A16" s="92" t="s">
        <v>241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253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259</v>
      </c>
      <c r="B34" s="201">
        <v>5220000</v>
      </c>
      <c r="C34" s="201">
        <v>0</v>
      </c>
      <c r="D34" s="202">
        <f>B34+C34</f>
        <v>5220000</v>
      </c>
      <c r="E34" s="201">
        <v>1305000</v>
      </c>
      <c r="F34" s="201">
        <v>1305000</v>
      </c>
      <c r="G34" s="202">
        <f t="shared" si="5"/>
        <v>-3915000</v>
      </c>
    </row>
    <row r="35" spans="1:7" ht="14.45" customHeight="1" x14ac:dyDescent="0.25">
      <c r="A35" s="58" t="s">
        <v>260</v>
      </c>
      <c r="B35" s="47">
        <f t="shared" ref="B35:G35" si="6">B36</f>
        <v>0</v>
      </c>
      <c r="C35" s="47">
        <f t="shared" si="6"/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7">B38+B39</f>
        <v>0</v>
      </c>
      <c r="C37" s="47">
        <f t="shared" si="7"/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8">SUM(B9,B10,B11,B12,B13,B14,B15,B16,B28,B34,B35,B37)</f>
        <v>5342400</v>
      </c>
      <c r="C41" s="4">
        <f t="shared" si="8"/>
        <v>0</v>
      </c>
      <c r="D41" s="4">
        <f t="shared" si="8"/>
        <v>5342400</v>
      </c>
      <c r="E41" s="4">
        <f t="shared" si="8"/>
        <v>1322120</v>
      </c>
      <c r="F41" s="4">
        <f t="shared" si="8"/>
        <v>1322120</v>
      </c>
      <c r="G41" s="4">
        <f t="shared" si="8"/>
        <v>-4020280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9">SUM(B46:B53)</f>
        <v>0</v>
      </c>
      <c r="C45" s="47">
        <f t="shared" si="9"/>
        <v>0</v>
      </c>
      <c r="D45" s="47">
        <f t="shared" si="9"/>
        <v>0</v>
      </c>
      <c r="E45" s="47">
        <f t="shared" si="9"/>
        <v>0</v>
      </c>
      <c r="F45" s="47">
        <f t="shared" si="9"/>
        <v>0</v>
      </c>
      <c r="G45" s="47">
        <f t="shared" si="9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0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0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0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0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0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0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1">SUM(B55:B58)</f>
        <v>0</v>
      </c>
      <c r="C54" s="47">
        <f t="shared" si="11"/>
        <v>0</v>
      </c>
      <c r="D54" s="47">
        <f t="shared" si="11"/>
        <v>0</v>
      </c>
      <c r="E54" s="47">
        <f t="shared" si="11"/>
        <v>0</v>
      </c>
      <c r="F54" s="47">
        <f t="shared" si="11"/>
        <v>0</v>
      </c>
      <c r="G54" s="47">
        <f t="shared" si="11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2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2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2"/>
        <v>0</v>
      </c>
    </row>
    <row r="59" spans="1:7" x14ac:dyDescent="0.25">
      <c r="A59" s="58" t="s">
        <v>282</v>
      </c>
      <c r="B59" s="47">
        <f t="shared" ref="B59:G59" si="13">SUM(B60:B61)</f>
        <v>0</v>
      </c>
      <c r="C59" s="47">
        <f t="shared" si="13"/>
        <v>0</v>
      </c>
      <c r="D59" s="47">
        <f t="shared" si="13"/>
        <v>0</v>
      </c>
      <c r="E59" s="47">
        <f t="shared" si="13"/>
        <v>0</v>
      </c>
      <c r="F59" s="47">
        <f t="shared" si="13"/>
        <v>0</v>
      </c>
      <c r="G59" s="47">
        <f t="shared" si="13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4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4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4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7">B41+B65+B67</f>
        <v>5342400</v>
      </c>
      <c r="C70" s="4">
        <f t="shared" si="17"/>
        <v>0</v>
      </c>
      <c r="D70" s="4">
        <f t="shared" si="17"/>
        <v>5342400</v>
      </c>
      <c r="E70" s="4">
        <f t="shared" si="17"/>
        <v>1322120</v>
      </c>
      <c r="F70" s="4">
        <f t="shared" si="17"/>
        <v>1322120</v>
      </c>
      <c r="G70" s="4">
        <f t="shared" si="17"/>
        <v>-4020280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03" zoomScale="75" zoomScaleNormal="75" workbookViewId="0">
      <selection activeCell="G9" sqref="G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Sistema para el Desarrollo Integral de la Familia del Municipio de Tierra Blanca,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5342400</v>
      </c>
      <c r="C9" s="83">
        <f t="shared" si="0"/>
        <v>999833.90999999992</v>
      </c>
      <c r="D9" s="83">
        <f t="shared" si="0"/>
        <v>6342233.9099999992</v>
      </c>
      <c r="E9" s="83">
        <f t="shared" si="0"/>
        <v>1101149.6599999999</v>
      </c>
      <c r="F9" s="83">
        <f t="shared" si="0"/>
        <v>1101149.6599999999</v>
      </c>
      <c r="G9" s="83">
        <f t="shared" si="0"/>
        <v>5241084.2500000009</v>
      </c>
    </row>
    <row r="10" spans="1:7" x14ac:dyDescent="0.25">
      <c r="A10" s="84" t="s">
        <v>305</v>
      </c>
      <c r="B10" s="83">
        <f t="shared" ref="B10:G10" si="1">SUM(B11:B17)</f>
        <v>4002167.9</v>
      </c>
      <c r="C10" s="83">
        <f t="shared" si="1"/>
        <v>796659.12</v>
      </c>
      <c r="D10" s="83">
        <f t="shared" si="1"/>
        <v>4798827.0199999996</v>
      </c>
      <c r="E10" s="83">
        <f t="shared" si="1"/>
        <v>815956.38</v>
      </c>
      <c r="F10" s="83">
        <f t="shared" si="1"/>
        <v>815956.38</v>
      </c>
      <c r="G10" s="83">
        <f t="shared" si="1"/>
        <v>3982870.64</v>
      </c>
    </row>
    <row r="11" spans="1:7" x14ac:dyDescent="0.25">
      <c r="A11" s="85" t="s">
        <v>306</v>
      </c>
      <c r="B11" s="203">
        <v>3216027.78</v>
      </c>
      <c r="C11" s="203">
        <v>14.22</v>
      </c>
      <c r="D11" s="204">
        <f>B11+C11</f>
        <v>3216042</v>
      </c>
      <c r="E11" s="203">
        <v>729397.63</v>
      </c>
      <c r="F11" s="203">
        <v>729397.63</v>
      </c>
      <c r="G11" s="204">
        <f>D11-E11</f>
        <v>2486644.37</v>
      </c>
    </row>
    <row r="12" spans="1:7" x14ac:dyDescent="0.25">
      <c r="A12" s="85" t="s">
        <v>307</v>
      </c>
      <c r="B12" s="204">
        <v>0</v>
      </c>
      <c r="C12" s="204">
        <v>0</v>
      </c>
      <c r="D12" s="204">
        <f t="shared" ref="D12:D17" si="2">B12+C12</f>
        <v>0</v>
      </c>
      <c r="E12" s="204">
        <v>0</v>
      </c>
      <c r="F12" s="204">
        <v>0</v>
      </c>
      <c r="G12" s="204">
        <f t="shared" ref="G12:G17" si="3">D12-E12</f>
        <v>0</v>
      </c>
    </row>
    <row r="13" spans="1:7" x14ac:dyDescent="0.25">
      <c r="A13" s="85" t="s">
        <v>308</v>
      </c>
      <c r="B13" s="203">
        <v>518137.77</v>
      </c>
      <c r="C13" s="203">
        <v>176394.54</v>
      </c>
      <c r="D13" s="204">
        <f t="shared" si="2"/>
        <v>694532.31</v>
      </c>
      <c r="E13" s="203">
        <v>23779.96</v>
      </c>
      <c r="F13" s="203">
        <v>23779.96</v>
      </c>
      <c r="G13" s="204">
        <f t="shared" si="3"/>
        <v>670752.35000000009</v>
      </c>
    </row>
    <row r="14" spans="1:7" x14ac:dyDescent="0.25">
      <c r="A14" s="85" t="s">
        <v>309</v>
      </c>
      <c r="B14" s="204">
        <v>0</v>
      </c>
      <c r="C14" s="204">
        <v>0</v>
      </c>
      <c r="D14" s="204">
        <f t="shared" si="2"/>
        <v>0</v>
      </c>
      <c r="E14" s="204">
        <v>0</v>
      </c>
      <c r="F14" s="204">
        <v>0</v>
      </c>
      <c r="G14" s="204">
        <f t="shared" si="3"/>
        <v>0</v>
      </c>
    </row>
    <row r="15" spans="1:7" x14ac:dyDescent="0.25">
      <c r="A15" s="85" t="s">
        <v>310</v>
      </c>
      <c r="B15" s="203">
        <v>268002.34999999998</v>
      </c>
      <c r="C15" s="203">
        <v>620250.36</v>
      </c>
      <c r="D15" s="204">
        <f t="shared" si="2"/>
        <v>888252.71</v>
      </c>
      <c r="E15" s="203">
        <v>62778.79</v>
      </c>
      <c r="F15" s="203">
        <v>62778.79</v>
      </c>
      <c r="G15" s="204">
        <f t="shared" si="3"/>
        <v>825473.91999999993</v>
      </c>
    </row>
    <row r="16" spans="1:7" x14ac:dyDescent="0.25">
      <c r="A16" s="85" t="s">
        <v>311</v>
      </c>
      <c r="B16" s="204">
        <v>0</v>
      </c>
      <c r="C16" s="204">
        <v>0</v>
      </c>
      <c r="D16" s="204">
        <f t="shared" si="2"/>
        <v>0</v>
      </c>
      <c r="E16" s="204">
        <v>0</v>
      </c>
      <c r="F16" s="204">
        <v>0</v>
      </c>
      <c r="G16" s="204">
        <f t="shared" si="3"/>
        <v>0</v>
      </c>
    </row>
    <row r="17" spans="1:7" x14ac:dyDescent="0.25">
      <c r="A17" s="85" t="s">
        <v>312</v>
      </c>
      <c r="B17" s="204">
        <v>0</v>
      </c>
      <c r="C17" s="204">
        <v>0</v>
      </c>
      <c r="D17" s="204">
        <f t="shared" si="2"/>
        <v>0</v>
      </c>
      <c r="E17" s="204">
        <v>0</v>
      </c>
      <c r="F17" s="204">
        <v>0</v>
      </c>
      <c r="G17" s="204">
        <f t="shared" si="3"/>
        <v>0</v>
      </c>
    </row>
    <row r="18" spans="1:7" x14ac:dyDescent="0.25">
      <c r="A18" s="84" t="s">
        <v>313</v>
      </c>
      <c r="B18" s="83">
        <f t="shared" ref="B18:G18" si="4">SUM(B19:B27)</f>
        <v>598628.18999999994</v>
      </c>
      <c r="C18" s="83">
        <f t="shared" si="4"/>
        <v>54453.51</v>
      </c>
      <c r="D18" s="83">
        <f t="shared" si="4"/>
        <v>653081.69999999995</v>
      </c>
      <c r="E18" s="83">
        <f t="shared" si="4"/>
        <v>115474.95</v>
      </c>
      <c r="F18" s="83">
        <f t="shared" si="4"/>
        <v>115474.95</v>
      </c>
      <c r="G18" s="83">
        <f t="shared" si="4"/>
        <v>537606.75</v>
      </c>
    </row>
    <row r="19" spans="1:7" x14ac:dyDescent="0.25">
      <c r="A19" s="85" t="s">
        <v>314</v>
      </c>
      <c r="B19" s="203">
        <v>126715.22</v>
      </c>
      <c r="C19" s="203">
        <v>2853.22</v>
      </c>
      <c r="D19" s="204">
        <f t="shared" ref="D19:D27" si="5">B19+C19</f>
        <v>129568.44</v>
      </c>
      <c r="E19" s="203">
        <v>5910.4</v>
      </c>
      <c r="F19" s="203">
        <v>5910.4</v>
      </c>
      <c r="G19" s="204">
        <f t="shared" ref="G19:G27" si="6">D19-E19</f>
        <v>123658.04000000001</v>
      </c>
    </row>
    <row r="20" spans="1:7" x14ac:dyDescent="0.25">
      <c r="A20" s="85" t="s">
        <v>315</v>
      </c>
      <c r="B20" s="203">
        <v>65412.97</v>
      </c>
      <c r="C20" s="203">
        <v>11900.81</v>
      </c>
      <c r="D20" s="204">
        <f t="shared" si="5"/>
        <v>77313.78</v>
      </c>
      <c r="E20" s="203">
        <v>16081.32</v>
      </c>
      <c r="F20" s="203">
        <v>16081.32</v>
      </c>
      <c r="G20" s="204">
        <f t="shared" si="6"/>
        <v>61232.46</v>
      </c>
    </row>
    <row r="21" spans="1:7" x14ac:dyDescent="0.25">
      <c r="A21" s="85" t="s">
        <v>316</v>
      </c>
      <c r="B21" s="204">
        <v>0</v>
      </c>
      <c r="C21" s="204">
        <v>0</v>
      </c>
      <c r="D21" s="204">
        <f t="shared" si="5"/>
        <v>0</v>
      </c>
      <c r="E21" s="204">
        <v>0</v>
      </c>
      <c r="F21" s="204">
        <v>0</v>
      </c>
      <c r="G21" s="204">
        <f t="shared" si="6"/>
        <v>0</v>
      </c>
    </row>
    <row r="22" spans="1:7" x14ac:dyDescent="0.25">
      <c r="A22" s="85" t="s">
        <v>317</v>
      </c>
      <c r="B22" s="203">
        <v>7000</v>
      </c>
      <c r="C22" s="203">
        <v>0</v>
      </c>
      <c r="D22" s="204">
        <f t="shared" si="5"/>
        <v>7000</v>
      </c>
      <c r="E22" s="203">
        <v>0</v>
      </c>
      <c r="F22" s="203">
        <v>0</v>
      </c>
      <c r="G22" s="204">
        <f t="shared" si="6"/>
        <v>7000</v>
      </c>
    </row>
    <row r="23" spans="1:7" x14ac:dyDescent="0.25">
      <c r="A23" s="85" t="s">
        <v>318</v>
      </c>
      <c r="B23" s="203">
        <v>23500</v>
      </c>
      <c r="C23" s="203">
        <v>25935.47</v>
      </c>
      <c r="D23" s="204">
        <f t="shared" si="5"/>
        <v>49435.47</v>
      </c>
      <c r="E23" s="203">
        <v>3872.06</v>
      </c>
      <c r="F23" s="203">
        <v>3872.06</v>
      </c>
      <c r="G23" s="204">
        <f t="shared" si="6"/>
        <v>45563.41</v>
      </c>
    </row>
    <row r="24" spans="1:7" x14ac:dyDescent="0.25">
      <c r="A24" s="85" t="s">
        <v>319</v>
      </c>
      <c r="B24" s="203">
        <v>287000</v>
      </c>
      <c r="C24" s="203">
        <v>-13.99</v>
      </c>
      <c r="D24" s="204">
        <f t="shared" si="5"/>
        <v>286986.01</v>
      </c>
      <c r="E24" s="203">
        <v>76527.17</v>
      </c>
      <c r="F24" s="203">
        <v>76527.17</v>
      </c>
      <c r="G24" s="204">
        <f t="shared" si="6"/>
        <v>210458.84000000003</v>
      </c>
    </row>
    <row r="25" spans="1:7" x14ac:dyDescent="0.25">
      <c r="A25" s="85" t="s">
        <v>320</v>
      </c>
      <c r="B25" s="203">
        <v>1000</v>
      </c>
      <c r="C25" s="203">
        <v>0</v>
      </c>
      <c r="D25" s="204">
        <f t="shared" si="5"/>
        <v>1000</v>
      </c>
      <c r="E25" s="203">
        <v>0</v>
      </c>
      <c r="F25" s="203">
        <v>0</v>
      </c>
      <c r="G25" s="204">
        <f t="shared" si="6"/>
        <v>1000</v>
      </c>
    </row>
    <row r="26" spans="1:7" x14ac:dyDescent="0.25">
      <c r="A26" s="85" t="s">
        <v>321</v>
      </c>
      <c r="B26" s="204">
        <v>0</v>
      </c>
      <c r="C26" s="204">
        <v>0</v>
      </c>
      <c r="D26" s="204">
        <f t="shared" si="5"/>
        <v>0</v>
      </c>
      <c r="E26" s="204">
        <v>0</v>
      </c>
      <c r="F26" s="204">
        <v>0</v>
      </c>
      <c r="G26" s="204">
        <f t="shared" si="6"/>
        <v>0</v>
      </c>
    </row>
    <row r="27" spans="1:7" x14ac:dyDescent="0.25">
      <c r="A27" s="85" t="s">
        <v>322</v>
      </c>
      <c r="B27" s="203">
        <v>88000</v>
      </c>
      <c r="C27" s="203">
        <v>13778</v>
      </c>
      <c r="D27" s="204">
        <f t="shared" si="5"/>
        <v>101778</v>
      </c>
      <c r="E27" s="203">
        <v>13084</v>
      </c>
      <c r="F27" s="203">
        <v>13084</v>
      </c>
      <c r="G27" s="204">
        <f t="shared" si="6"/>
        <v>88694</v>
      </c>
    </row>
    <row r="28" spans="1:7" x14ac:dyDescent="0.25">
      <c r="A28" s="84" t="s">
        <v>323</v>
      </c>
      <c r="B28" s="83">
        <f t="shared" ref="B28:G28" si="7">SUM(B29:B37)</f>
        <v>682603.90999999992</v>
      </c>
      <c r="C28" s="83">
        <f t="shared" si="7"/>
        <v>20560.82</v>
      </c>
      <c r="D28" s="83">
        <f t="shared" si="7"/>
        <v>703164.73</v>
      </c>
      <c r="E28" s="83">
        <f t="shared" si="7"/>
        <v>113052.87</v>
      </c>
      <c r="F28" s="83">
        <f t="shared" si="7"/>
        <v>113052.87</v>
      </c>
      <c r="G28" s="83">
        <f t="shared" si="7"/>
        <v>590111.86</v>
      </c>
    </row>
    <row r="29" spans="1:7" x14ac:dyDescent="0.25">
      <c r="A29" s="85" t="s">
        <v>324</v>
      </c>
      <c r="B29" s="203">
        <v>107668</v>
      </c>
      <c r="C29" s="203">
        <v>0</v>
      </c>
      <c r="D29" s="204">
        <f t="shared" ref="D29:D37" si="8">B29+C29</f>
        <v>107668</v>
      </c>
      <c r="E29" s="203">
        <v>13860</v>
      </c>
      <c r="F29" s="203">
        <v>13860</v>
      </c>
      <c r="G29" s="204">
        <f t="shared" ref="G29:G37" si="9">D29-E29</f>
        <v>93808</v>
      </c>
    </row>
    <row r="30" spans="1:7" x14ac:dyDescent="0.25">
      <c r="A30" s="85" t="s">
        <v>325</v>
      </c>
      <c r="B30" s="203">
        <v>19600</v>
      </c>
      <c r="C30" s="203">
        <v>0</v>
      </c>
      <c r="D30" s="204">
        <f t="shared" si="8"/>
        <v>19600</v>
      </c>
      <c r="E30" s="203">
        <v>800</v>
      </c>
      <c r="F30" s="203">
        <v>800</v>
      </c>
      <c r="G30" s="204">
        <f t="shared" si="9"/>
        <v>18800</v>
      </c>
    </row>
    <row r="31" spans="1:7" x14ac:dyDescent="0.25">
      <c r="A31" s="85" t="s">
        <v>326</v>
      </c>
      <c r="B31" s="203">
        <v>4400</v>
      </c>
      <c r="C31" s="203">
        <v>0</v>
      </c>
      <c r="D31" s="204">
        <f t="shared" si="8"/>
        <v>4400</v>
      </c>
      <c r="E31" s="203">
        <v>0</v>
      </c>
      <c r="F31" s="203">
        <v>0</v>
      </c>
      <c r="G31" s="204">
        <f t="shared" si="9"/>
        <v>4400</v>
      </c>
    </row>
    <row r="32" spans="1:7" x14ac:dyDescent="0.25">
      <c r="A32" s="85" t="s">
        <v>327</v>
      </c>
      <c r="B32" s="203">
        <v>74026.97</v>
      </c>
      <c r="C32" s="203">
        <v>-4.25</v>
      </c>
      <c r="D32" s="204">
        <f t="shared" si="8"/>
        <v>74022.720000000001</v>
      </c>
      <c r="E32" s="203">
        <v>3597.86</v>
      </c>
      <c r="F32" s="203">
        <v>3597.86</v>
      </c>
      <c r="G32" s="204">
        <f t="shared" si="9"/>
        <v>70424.86</v>
      </c>
    </row>
    <row r="33" spans="1:7" ht="14.45" customHeight="1" x14ac:dyDescent="0.25">
      <c r="A33" s="85" t="s">
        <v>328</v>
      </c>
      <c r="B33" s="203">
        <v>134500</v>
      </c>
      <c r="C33" s="203">
        <v>20870.07</v>
      </c>
      <c r="D33" s="204">
        <f t="shared" si="8"/>
        <v>155370.07</v>
      </c>
      <c r="E33" s="203">
        <v>26032</v>
      </c>
      <c r="F33" s="203">
        <v>26032</v>
      </c>
      <c r="G33" s="204">
        <f t="shared" si="9"/>
        <v>129338.07</v>
      </c>
    </row>
    <row r="34" spans="1:7" ht="14.45" customHeight="1" x14ac:dyDescent="0.25">
      <c r="A34" s="85" t="s">
        <v>329</v>
      </c>
      <c r="B34" s="204">
        <v>0</v>
      </c>
      <c r="C34" s="204">
        <v>0</v>
      </c>
      <c r="D34" s="204">
        <f t="shared" si="8"/>
        <v>0</v>
      </c>
      <c r="E34" s="204">
        <v>0</v>
      </c>
      <c r="F34" s="204">
        <v>0</v>
      </c>
      <c r="G34" s="204">
        <f t="shared" si="9"/>
        <v>0</v>
      </c>
    </row>
    <row r="35" spans="1:7" ht="14.45" customHeight="1" x14ac:dyDescent="0.25">
      <c r="A35" s="85" t="s">
        <v>330</v>
      </c>
      <c r="B35" s="203">
        <v>56600</v>
      </c>
      <c r="C35" s="203">
        <v>2195</v>
      </c>
      <c r="D35" s="204">
        <f t="shared" si="8"/>
        <v>58795</v>
      </c>
      <c r="E35" s="203">
        <v>13013.01</v>
      </c>
      <c r="F35" s="203">
        <v>13013.01</v>
      </c>
      <c r="G35" s="204">
        <f t="shared" si="9"/>
        <v>45781.99</v>
      </c>
    </row>
    <row r="36" spans="1:7" ht="14.45" customHeight="1" x14ac:dyDescent="0.25">
      <c r="A36" s="85" t="s">
        <v>331</v>
      </c>
      <c r="B36" s="203">
        <v>168000</v>
      </c>
      <c r="C36" s="203">
        <v>-2500</v>
      </c>
      <c r="D36" s="204">
        <f t="shared" si="8"/>
        <v>165500</v>
      </c>
      <c r="E36" s="203">
        <v>40354</v>
      </c>
      <c r="F36" s="203">
        <v>40354</v>
      </c>
      <c r="G36" s="204">
        <f t="shared" si="9"/>
        <v>125146</v>
      </c>
    </row>
    <row r="37" spans="1:7" ht="14.45" customHeight="1" x14ac:dyDescent="0.25">
      <c r="A37" s="85" t="s">
        <v>332</v>
      </c>
      <c r="B37" s="203">
        <v>117808.94</v>
      </c>
      <c r="C37" s="203">
        <v>0</v>
      </c>
      <c r="D37" s="204">
        <f t="shared" si="8"/>
        <v>117808.94</v>
      </c>
      <c r="E37" s="203">
        <v>15396</v>
      </c>
      <c r="F37" s="203">
        <v>15396</v>
      </c>
      <c r="G37" s="204">
        <f t="shared" si="9"/>
        <v>102412.94</v>
      </c>
    </row>
    <row r="38" spans="1:7" x14ac:dyDescent="0.25">
      <c r="A38" s="84" t="s">
        <v>333</v>
      </c>
      <c r="B38" s="83">
        <f t="shared" ref="B38:G38" si="10">SUM(B39:B47)</f>
        <v>15000</v>
      </c>
      <c r="C38" s="83">
        <f t="shared" si="10"/>
        <v>20660.46</v>
      </c>
      <c r="D38" s="83">
        <f t="shared" si="10"/>
        <v>35660.46</v>
      </c>
      <c r="E38" s="83">
        <f t="shared" si="10"/>
        <v>15223.46</v>
      </c>
      <c r="F38" s="83">
        <f t="shared" si="10"/>
        <v>15223.46</v>
      </c>
      <c r="G38" s="83">
        <f t="shared" si="10"/>
        <v>20437</v>
      </c>
    </row>
    <row r="39" spans="1:7" x14ac:dyDescent="0.25">
      <c r="A39" s="85" t="s">
        <v>334</v>
      </c>
      <c r="B39" s="204">
        <v>0</v>
      </c>
      <c r="C39" s="204">
        <v>0</v>
      </c>
      <c r="D39" s="204">
        <f t="shared" ref="D39:D47" si="11">B39+C39</f>
        <v>0</v>
      </c>
      <c r="E39" s="204">
        <v>0</v>
      </c>
      <c r="F39" s="204">
        <v>0</v>
      </c>
      <c r="G39" s="204">
        <f t="shared" ref="G39:G47" si="12">D39-E39</f>
        <v>0</v>
      </c>
    </row>
    <row r="40" spans="1:7" x14ac:dyDescent="0.25">
      <c r="A40" s="85" t="s">
        <v>335</v>
      </c>
      <c r="B40" s="204">
        <v>0</v>
      </c>
      <c r="C40" s="204">
        <v>0</v>
      </c>
      <c r="D40" s="204">
        <f t="shared" si="11"/>
        <v>0</v>
      </c>
      <c r="E40" s="204">
        <v>0</v>
      </c>
      <c r="F40" s="204">
        <v>0</v>
      </c>
      <c r="G40" s="204">
        <f t="shared" si="12"/>
        <v>0</v>
      </c>
    </row>
    <row r="41" spans="1:7" x14ac:dyDescent="0.25">
      <c r="A41" s="85" t="s">
        <v>336</v>
      </c>
      <c r="B41" s="204">
        <v>0</v>
      </c>
      <c r="C41" s="204">
        <v>0</v>
      </c>
      <c r="D41" s="204">
        <f t="shared" si="11"/>
        <v>0</v>
      </c>
      <c r="E41" s="204">
        <v>0</v>
      </c>
      <c r="F41" s="204">
        <v>0</v>
      </c>
      <c r="G41" s="204">
        <f t="shared" si="12"/>
        <v>0</v>
      </c>
    </row>
    <row r="42" spans="1:7" x14ac:dyDescent="0.25">
      <c r="A42" s="85" t="s">
        <v>337</v>
      </c>
      <c r="B42" s="203">
        <v>15000</v>
      </c>
      <c r="C42" s="203">
        <v>20660.46</v>
      </c>
      <c r="D42" s="204">
        <f t="shared" si="11"/>
        <v>35660.46</v>
      </c>
      <c r="E42" s="203">
        <v>15223.46</v>
      </c>
      <c r="F42" s="203">
        <v>15223.46</v>
      </c>
      <c r="G42" s="204">
        <f t="shared" si="12"/>
        <v>20437</v>
      </c>
    </row>
    <row r="43" spans="1:7" x14ac:dyDescent="0.25">
      <c r="A43" s="85" t="s">
        <v>338</v>
      </c>
      <c r="B43" s="204">
        <v>0</v>
      </c>
      <c r="C43" s="204">
        <v>0</v>
      </c>
      <c r="D43" s="204">
        <f t="shared" si="11"/>
        <v>0</v>
      </c>
      <c r="E43" s="204">
        <v>0</v>
      </c>
      <c r="F43" s="204">
        <v>0</v>
      </c>
      <c r="G43" s="204">
        <f t="shared" si="12"/>
        <v>0</v>
      </c>
    </row>
    <row r="44" spans="1:7" x14ac:dyDescent="0.25">
      <c r="A44" s="85" t="s">
        <v>339</v>
      </c>
      <c r="B44" s="204">
        <v>0</v>
      </c>
      <c r="C44" s="204">
        <v>0</v>
      </c>
      <c r="D44" s="204">
        <f t="shared" si="11"/>
        <v>0</v>
      </c>
      <c r="E44" s="204">
        <v>0</v>
      </c>
      <c r="F44" s="204">
        <v>0</v>
      </c>
      <c r="G44" s="204">
        <f t="shared" si="12"/>
        <v>0</v>
      </c>
    </row>
    <row r="45" spans="1:7" x14ac:dyDescent="0.25">
      <c r="A45" s="85" t="s">
        <v>340</v>
      </c>
      <c r="B45" s="204">
        <v>0</v>
      </c>
      <c r="C45" s="204">
        <v>0</v>
      </c>
      <c r="D45" s="204">
        <f t="shared" si="11"/>
        <v>0</v>
      </c>
      <c r="E45" s="204">
        <v>0</v>
      </c>
      <c r="F45" s="204">
        <v>0</v>
      </c>
      <c r="G45" s="204">
        <f t="shared" si="12"/>
        <v>0</v>
      </c>
    </row>
    <row r="46" spans="1:7" x14ac:dyDescent="0.25">
      <c r="A46" s="85" t="s">
        <v>341</v>
      </c>
      <c r="B46" s="204">
        <v>0</v>
      </c>
      <c r="C46" s="204">
        <v>0</v>
      </c>
      <c r="D46" s="204">
        <f t="shared" si="11"/>
        <v>0</v>
      </c>
      <c r="E46" s="204">
        <v>0</v>
      </c>
      <c r="F46" s="204">
        <v>0</v>
      </c>
      <c r="G46" s="204">
        <f t="shared" si="12"/>
        <v>0</v>
      </c>
    </row>
    <row r="47" spans="1:7" x14ac:dyDescent="0.25">
      <c r="A47" s="85" t="s">
        <v>342</v>
      </c>
      <c r="B47" s="204">
        <v>0</v>
      </c>
      <c r="C47" s="204">
        <v>0</v>
      </c>
      <c r="D47" s="204">
        <f t="shared" si="11"/>
        <v>0</v>
      </c>
      <c r="E47" s="204">
        <v>0</v>
      </c>
      <c r="F47" s="204">
        <v>0</v>
      </c>
      <c r="G47" s="204">
        <f t="shared" si="12"/>
        <v>0</v>
      </c>
    </row>
    <row r="48" spans="1:7" x14ac:dyDescent="0.25">
      <c r="A48" s="84" t="s">
        <v>343</v>
      </c>
      <c r="B48" s="83">
        <f t="shared" ref="B48:G48" si="13">SUM(B49:B57)</f>
        <v>44000</v>
      </c>
      <c r="C48" s="83">
        <f t="shared" si="13"/>
        <v>107500</v>
      </c>
      <c r="D48" s="83">
        <f t="shared" si="13"/>
        <v>151500</v>
      </c>
      <c r="E48" s="83">
        <f t="shared" si="13"/>
        <v>41442</v>
      </c>
      <c r="F48" s="83">
        <f t="shared" si="13"/>
        <v>41442</v>
      </c>
      <c r="G48" s="83">
        <f t="shared" si="13"/>
        <v>110058</v>
      </c>
    </row>
    <row r="49" spans="1:7" x14ac:dyDescent="0.25">
      <c r="A49" s="85" t="s">
        <v>344</v>
      </c>
      <c r="B49" s="203">
        <v>0</v>
      </c>
      <c r="C49" s="203">
        <v>62500</v>
      </c>
      <c r="D49" s="204">
        <f t="shared" ref="D49:D57" si="14">B49+C49</f>
        <v>62500</v>
      </c>
      <c r="E49" s="203">
        <v>5242</v>
      </c>
      <c r="F49" s="203">
        <v>5242</v>
      </c>
      <c r="G49" s="204">
        <f t="shared" ref="G49:G57" si="15">D49-E49</f>
        <v>57258</v>
      </c>
    </row>
    <row r="50" spans="1:7" x14ac:dyDescent="0.25">
      <c r="A50" s="85" t="s">
        <v>345</v>
      </c>
      <c r="B50" s="204">
        <v>0</v>
      </c>
      <c r="C50" s="204">
        <v>0</v>
      </c>
      <c r="D50" s="204">
        <f t="shared" si="14"/>
        <v>0</v>
      </c>
      <c r="E50" s="204">
        <v>0</v>
      </c>
      <c r="F50" s="204">
        <v>0</v>
      </c>
      <c r="G50" s="204">
        <f t="shared" si="15"/>
        <v>0</v>
      </c>
    </row>
    <row r="51" spans="1:7" x14ac:dyDescent="0.25">
      <c r="A51" s="85" t="s">
        <v>346</v>
      </c>
      <c r="B51" s="203">
        <v>44000</v>
      </c>
      <c r="C51" s="203">
        <v>45000</v>
      </c>
      <c r="D51" s="204">
        <f t="shared" si="14"/>
        <v>89000</v>
      </c>
      <c r="E51" s="203">
        <v>36200</v>
      </c>
      <c r="F51" s="203">
        <v>36200</v>
      </c>
      <c r="G51" s="204">
        <f t="shared" si="15"/>
        <v>52800</v>
      </c>
    </row>
    <row r="52" spans="1:7" x14ac:dyDescent="0.25">
      <c r="A52" s="85" t="s">
        <v>347</v>
      </c>
      <c r="B52" s="204">
        <v>0</v>
      </c>
      <c r="C52" s="204">
        <v>0</v>
      </c>
      <c r="D52" s="204">
        <f t="shared" si="14"/>
        <v>0</v>
      </c>
      <c r="E52" s="204">
        <v>0</v>
      </c>
      <c r="F52" s="204">
        <v>0</v>
      </c>
      <c r="G52" s="204">
        <f t="shared" si="15"/>
        <v>0</v>
      </c>
    </row>
    <row r="53" spans="1:7" x14ac:dyDescent="0.25">
      <c r="A53" s="85" t="s">
        <v>348</v>
      </c>
      <c r="B53" s="204">
        <v>0</v>
      </c>
      <c r="C53" s="204">
        <v>0</v>
      </c>
      <c r="D53" s="204">
        <f t="shared" si="14"/>
        <v>0</v>
      </c>
      <c r="E53" s="204">
        <v>0</v>
      </c>
      <c r="F53" s="204">
        <v>0</v>
      </c>
      <c r="G53" s="204">
        <f t="shared" si="15"/>
        <v>0</v>
      </c>
    </row>
    <row r="54" spans="1:7" x14ac:dyDescent="0.25">
      <c r="A54" s="85" t="s">
        <v>349</v>
      </c>
      <c r="B54" s="204">
        <v>0</v>
      </c>
      <c r="C54" s="204">
        <v>0</v>
      </c>
      <c r="D54" s="204">
        <f t="shared" si="14"/>
        <v>0</v>
      </c>
      <c r="E54" s="204">
        <v>0</v>
      </c>
      <c r="F54" s="204">
        <v>0</v>
      </c>
      <c r="G54" s="204">
        <f t="shared" si="15"/>
        <v>0</v>
      </c>
    </row>
    <row r="55" spans="1:7" x14ac:dyDescent="0.25">
      <c r="A55" s="85" t="s">
        <v>350</v>
      </c>
      <c r="B55" s="204">
        <v>0</v>
      </c>
      <c r="C55" s="204">
        <v>0</v>
      </c>
      <c r="D55" s="204">
        <f t="shared" si="14"/>
        <v>0</v>
      </c>
      <c r="E55" s="204">
        <v>0</v>
      </c>
      <c r="F55" s="204">
        <v>0</v>
      </c>
      <c r="G55" s="204">
        <f t="shared" si="15"/>
        <v>0</v>
      </c>
    </row>
    <row r="56" spans="1:7" x14ac:dyDescent="0.25">
      <c r="A56" s="85" t="s">
        <v>351</v>
      </c>
      <c r="B56" s="204">
        <v>0</v>
      </c>
      <c r="C56" s="204">
        <v>0</v>
      </c>
      <c r="D56" s="204">
        <f t="shared" si="14"/>
        <v>0</v>
      </c>
      <c r="E56" s="204">
        <v>0</v>
      </c>
      <c r="F56" s="204">
        <v>0</v>
      </c>
      <c r="G56" s="204">
        <f t="shared" si="15"/>
        <v>0</v>
      </c>
    </row>
    <row r="57" spans="1:7" x14ac:dyDescent="0.25">
      <c r="A57" s="85" t="s">
        <v>352</v>
      </c>
      <c r="B57" s="204">
        <v>0</v>
      </c>
      <c r="C57" s="204">
        <v>0</v>
      </c>
      <c r="D57" s="204">
        <f t="shared" si="14"/>
        <v>0</v>
      </c>
      <c r="E57" s="204">
        <v>0</v>
      </c>
      <c r="F57" s="204">
        <v>0</v>
      </c>
      <c r="G57" s="204">
        <f t="shared" si="15"/>
        <v>0</v>
      </c>
    </row>
    <row r="58" spans="1:7" x14ac:dyDescent="0.25">
      <c r="A58" s="84" t="s">
        <v>353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7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7"/>
        <v>0</v>
      </c>
    </row>
    <row r="62" spans="1:7" x14ac:dyDescent="0.25">
      <c r="A62" s="84" t="s">
        <v>357</v>
      </c>
      <c r="B62" s="83">
        <f t="shared" ref="B62:G62" si="18">SUM(B63:B67,B69:B70)</f>
        <v>0</v>
      </c>
      <c r="C62" s="83">
        <f t="shared" si="18"/>
        <v>0</v>
      </c>
      <c r="D62" s="83">
        <f t="shared" si="18"/>
        <v>0</v>
      </c>
      <c r="E62" s="83">
        <f t="shared" si="18"/>
        <v>0</v>
      </c>
      <c r="F62" s="83">
        <f t="shared" si="18"/>
        <v>0</v>
      </c>
      <c r="G62" s="83">
        <f t="shared" si="18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9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9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9"/>
        <v>0</v>
      </c>
    </row>
    <row r="71" spans="1:7" x14ac:dyDescent="0.25">
      <c r="A71" s="84" t="s">
        <v>366</v>
      </c>
      <c r="B71" s="83">
        <f t="shared" ref="B71:G71" si="20">SUM(B72:B74)</f>
        <v>0</v>
      </c>
      <c r="C71" s="83">
        <f t="shared" si="20"/>
        <v>0</v>
      </c>
      <c r="D71" s="83">
        <f t="shared" si="20"/>
        <v>0</v>
      </c>
      <c r="E71" s="83">
        <f t="shared" si="20"/>
        <v>0</v>
      </c>
      <c r="F71" s="83">
        <f t="shared" si="20"/>
        <v>0</v>
      </c>
      <c r="G71" s="83">
        <f t="shared" si="2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1"/>
        <v>0</v>
      </c>
    </row>
    <row r="75" spans="1:7" x14ac:dyDescent="0.25">
      <c r="A75" s="84" t="s">
        <v>370</v>
      </c>
      <c r="B75" s="83">
        <f t="shared" ref="B75:G75" si="22">SUM(B76:B82)</f>
        <v>0</v>
      </c>
      <c r="C75" s="83">
        <f t="shared" si="22"/>
        <v>0</v>
      </c>
      <c r="D75" s="83">
        <f t="shared" si="22"/>
        <v>0</v>
      </c>
      <c r="E75" s="83">
        <f t="shared" si="22"/>
        <v>0</v>
      </c>
      <c r="F75" s="83">
        <f t="shared" si="22"/>
        <v>0</v>
      </c>
      <c r="G75" s="83">
        <f t="shared" si="22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3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3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24">SUM(B85,B93,B103,B113,B123,B133,B137,B146,B150)</f>
        <v>0</v>
      </c>
      <c r="C84" s="83">
        <f t="shared" si="24"/>
        <v>0</v>
      </c>
      <c r="D84" s="83">
        <f t="shared" si="24"/>
        <v>0</v>
      </c>
      <c r="E84" s="83">
        <f t="shared" si="24"/>
        <v>0</v>
      </c>
      <c r="F84" s="83">
        <f t="shared" si="24"/>
        <v>0</v>
      </c>
      <c r="G84" s="83">
        <f t="shared" si="24"/>
        <v>0</v>
      </c>
    </row>
    <row r="85" spans="1:7" x14ac:dyDescent="0.25">
      <c r="A85" s="84" t="s">
        <v>305</v>
      </c>
      <c r="B85" s="83">
        <f t="shared" ref="B85:G85" si="25">SUM(B86:B92)</f>
        <v>0</v>
      </c>
      <c r="C85" s="83">
        <f t="shared" si="25"/>
        <v>0</v>
      </c>
      <c r="D85" s="83">
        <f t="shared" si="25"/>
        <v>0</v>
      </c>
      <c r="E85" s="83">
        <f t="shared" si="25"/>
        <v>0</v>
      </c>
      <c r="F85" s="83">
        <f t="shared" si="25"/>
        <v>0</v>
      </c>
      <c r="G85" s="83">
        <f t="shared" si="2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6"/>
        <v>0</v>
      </c>
    </row>
    <row r="93" spans="1:7" x14ac:dyDescent="0.25">
      <c r="A93" s="84" t="s">
        <v>313</v>
      </c>
      <c r="B93" s="83">
        <f t="shared" ref="B93:G93" si="27">SUM(B94:B102)</f>
        <v>0</v>
      </c>
      <c r="C93" s="83">
        <f t="shared" si="27"/>
        <v>0</v>
      </c>
      <c r="D93" s="83">
        <f t="shared" si="27"/>
        <v>0</v>
      </c>
      <c r="E93" s="83">
        <f t="shared" si="27"/>
        <v>0</v>
      </c>
      <c r="F93" s="83">
        <f t="shared" si="27"/>
        <v>0</v>
      </c>
      <c r="G93" s="83">
        <f t="shared" si="2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9"/>
        <v>0</v>
      </c>
    </row>
    <row r="113" spans="1:7" x14ac:dyDescent="0.25">
      <c r="A113" s="84" t="s">
        <v>333</v>
      </c>
      <c r="B113" s="83">
        <f t="shared" ref="B113:G113" si="30">SUM(B114:B122)</f>
        <v>0</v>
      </c>
      <c r="C113" s="83">
        <f t="shared" si="30"/>
        <v>0</v>
      </c>
      <c r="D113" s="83">
        <f t="shared" si="30"/>
        <v>0</v>
      </c>
      <c r="E113" s="83">
        <f t="shared" si="30"/>
        <v>0</v>
      </c>
      <c r="F113" s="83">
        <f t="shared" si="30"/>
        <v>0</v>
      </c>
      <c r="G113" s="83">
        <f t="shared" si="3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3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3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3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3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3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3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3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31"/>
        <v>0</v>
      </c>
    </row>
    <row r="123" spans="1:7" x14ac:dyDescent="0.25">
      <c r="A123" s="84" t="s">
        <v>343</v>
      </c>
      <c r="B123" s="83">
        <f t="shared" ref="B123:G123" si="32">SUM(B124:B132)</f>
        <v>0</v>
      </c>
      <c r="C123" s="83">
        <f t="shared" si="32"/>
        <v>0</v>
      </c>
      <c r="D123" s="83">
        <f t="shared" si="32"/>
        <v>0</v>
      </c>
      <c r="E123" s="83">
        <f t="shared" si="32"/>
        <v>0</v>
      </c>
      <c r="F123" s="83">
        <f t="shared" si="32"/>
        <v>0</v>
      </c>
      <c r="G123" s="83">
        <f t="shared" si="3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3"/>
        <v>0</v>
      </c>
    </row>
    <row r="133" spans="1:7" x14ac:dyDescent="0.25">
      <c r="A133" s="84" t="s">
        <v>353</v>
      </c>
      <c r="B133" s="83">
        <f t="shared" ref="B133:G133" si="34">SUM(B134:B136)</f>
        <v>0</v>
      </c>
      <c r="C133" s="83">
        <f t="shared" si="34"/>
        <v>0</v>
      </c>
      <c r="D133" s="83">
        <f t="shared" si="34"/>
        <v>0</v>
      </c>
      <c r="E133" s="83">
        <f t="shared" si="34"/>
        <v>0</v>
      </c>
      <c r="F133" s="83">
        <f t="shared" si="34"/>
        <v>0</v>
      </c>
      <c r="G133" s="83">
        <f t="shared" si="3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5"/>
        <v>0</v>
      </c>
    </row>
    <row r="137" spans="1:7" x14ac:dyDescent="0.25">
      <c r="A137" s="84" t="s">
        <v>357</v>
      </c>
      <c r="B137" s="83">
        <f t="shared" ref="B137:G137" si="36">SUM(B138:B142,B144:B145)</f>
        <v>0</v>
      </c>
      <c r="C137" s="83">
        <f t="shared" si="36"/>
        <v>0</v>
      </c>
      <c r="D137" s="83">
        <f t="shared" si="36"/>
        <v>0</v>
      </c>
      <c r="E137" s="83">
        <f t="shared" si="36"/>
        <v>0</v>
      </c>
      <c r="F137" s="83">
        <f t="shared" si="36"/>
        <v>0</v>
      </c>
      <c r="G137" s="83">
        <f t="shared" si="3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7"/>
        <v>0</v>
      </c>
    </row>
    <row r="146" spans="1:7" x14ac:dyDescent="0.25">
      <c r="A146" s="84" t="s">
        <v>366</v>
      </c>
      <c r="B146" s="83">
        <f t="shared" ref="B146:G146" si="38">SUM(B147:B149)</f>
        <v>0</v>
      </c>
      <c r="C146" s="83">
        <f t="shared" si="38"/>
        <v>0</v>
      </c>
      <c r="D146" s="83">
        <f t="shared" si="38"/>
        <v>0</v>
      </c>
      <c r="E146" s="83">
        <f t="shared" si="38"/>
        <v>0</v>
      </c>
      <c r="F146" s="83">
        <f t="shared" si="38"/>
        <v>0</v>
      </c>
      <c r="G146" s="83">
        <f t="shared" si="3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9"/>
        <v>0</v>
      </c>
    </row>
    <row r="150" spans="1:7" x14ac:dyDescent="0.25">
      <c r="A150" s="84" t="s">
        <v>370</v>
      </c>
      <c r="B150" s="83">
        <f t="shared" ref="B150:G150" si="40">SUM(B151:B157)</f>
        <v>0</v>
      </c>
      <c r="C150" s="83">
        <f t="shared" si="40"/>
        <v>0</v>
      </c>
      <c r="D150" s="83">
        <f t="shared" si="40"/>
        <v>0</v>
      </c>
      <c r="E150" s="83">
        <f t="shared" si="40"/>
        <v>0</v>
      </c>
      <c r="F150" s="83">
        <f t="shared" si="40"/>
        <v>0</v>
      </c>
      <c r="G150" s="83">
        <f t="shared" si="4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42">B9+B84</f>
        <v>5342400</v>
      </c>
      <c r="C159" s="90">
        <f t="shared" si="42"/>
        <v>999833.90999999992</v>
      </c>
      <c r="D159" s="90">
        <f t="shared" si="42"/>
        <v>6342233.9099999992</v>
      </c>
      <c r="E159" s="90">
        <f t="shared" si="42"/>
        <v>1101149.6599999999</v>
      </c>
      <c r="F159" s="90">
        <f t="shared" si="42"/>
        <v>1101149.6599999999</v>
      </c>
      <c r="G159" s="90">
        <f t="shared" si="42"/>
        <v>5241084.2500000009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7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5342400</v>
      </c>
      <c r="C9" s="30">
        <f t="shared" ref="C9:G9" si="0">SUM(C10:C17)</f>
        <v>999833.91000000015</v>
      </c>
      <c r="D9" s="30">
        <f t="shared" si="0"/>
        <v>6342233.9100000001</v>
      </c>
      <c r="E9" s="30">
        <f t="shared" si="0"/>
        <v>1101149.6599999999</v>
      </c>
      <c r="F9" s="30">
        <f t="shared" si="0"/>
        <v>1101149.6599999999</v>
      </c>
      <c r="G9" s="30">
        <f t="shared" si="0"/>
        <v>5241084.25</v>
      </c>
    </row>
    <row r="10" spans="1:7" x14ac:dyDescent="0.25">
      <c r="A10" s="212" t="s">
        <v>603</v>
      </c>
      <c r="B10" s="205">
        <v>1996842.57</v>
      </c>
      <c r="C10" s="205">
        <v>388841</v>
      </c>
      <c r="D10" s="206">
        <f>B10+C10</f>
        <v>2385683.5700000003</v>
      </c>
      <c r="E10" s="205">
        <v>449703.84</v>
      </c>
      <c r="F10" s="205">
        <v>449703.84</v>
      </c>
      <c r="G10" s="206">
        <f>D10-E10</f>
        <v>1935979.7300000002</v>
      </c>
    </row>
    <row r="11" spans="1:7" x14ac:dyDescent="0.25">
      <c r="A11" s="212" t="s">
        <v>604</v>
      </c>
      <c r="B11" s="205">
        <v>199340.16</v>
      </c>
      <c r="C11" s="205">
        <v>33067.370000000003</v>
      </c>
      <c r="D11" s="206">
        <f t="shared" ref="D11:D17" si="1">B11+C11</f>
        <v>232407.53</v>
      </c>
      <c r="E11" s="205">
        <v>39401.08</v>
      </c>
      <c r="F11" s="205">
        <v>39401.08</v>
      </c>
      <c r="G11" s="206">
        <f t="shared" ref="G11:G17" si="2">D11-E11</f>
        <v>193006.45</v>
      </c>
    </row>
    <row r="12" spans="1:7" x14ac:dyDescent="0.25">
      <c r="A12" s="212" t="s">
        <v>605</v>
      </c>
      <c r="B12" s="205">
        <v>406150.94</v>
      </c>
      <c r="C12" s="205">
        <v>58777.46</v>
      </c>
      <c r="D12" s="206">
        <f t="shared" si="1"/>
        <v>464928.4</v>
      </c>
      <c r="E12" s="205">
        <v>75931.39</v>
      </c>
      <c r="F12" s="205">
        <v>75931.39</v>
      </c>
      <c r="G12" s="206">
        <f t="shared" si="2"/>
        <v>388997.01</v>
      </c>
    </row>
    <row r="13" spans="1:7" x14ac:dyDescent="0.25">
      <c r="A13" s="212" t="s">
        <v>606</v>
      </c>
      <c r="B13" s="205">
        <v>707531.56</v>
      </c>
      <c r="C13" s="205">
        <v>90516.17</v>
      </c>
      <c r="D13" s="206">
        <f t="shared" si="1"/>
        <v>798047.7300000001</v>
      </c>
      <c r="E13" s="205">
        <v>150871.51999999999</v>
      </c>
      <c r="F13" s="205">
        <v>150871.51999999999</v>
      </c>
      <c r="G13" s="206">
        <f t="shared" si="2"/>
        <v>647176.21000000008</v>
      </c>
    </row>
    <row r="14" spans="1:7" x14ac:dyDescent="0.25">
      <c r="A14" s="212" t="s">
        <v>607</v>
      </c>
      <c r="B14" s="205">
        <v>843393.87</v>
      </c>
      <c r="C14" s="205">
        <v>139877.32</v>
      </c>
      <c r="D14" s="206">
        <f t="shared" si="1"/>
        <v>983271.19</v>
      </c>
      <c r="E14" s="205">
        <v>122992.69</v>
      </c>
      <c r="F14" s="205">
        <v>122992.69</v>
      </c>
      <c r="G14" s="206">
        <f t="shared" si="2"/>
        <v>860278.5</v>
      </c>
    </row>
    <row r="15" spans="1:7" x14ac:dyDescent="0.25">
      <c r="A15" s="212" t="s">
        <v>608</v>
      </c>
      <c r="B15" s="205">
        <v>558270.66</v>
      </c>
      <c r="C15" s="205">
        <v>172169.04</v>
      </c>
      <c r="D15" s="206">
        <f t="shared" si="1"/>
        <v>730439.70000000007</v>
      </c>
      <c r="E15" s="205">
        <v>151488.15</v>
      </c>
      <c r="F15" s="205">
        <v>151488.15</v>
      </c>
      <c r="G15" s="206">
        <f t="shared" si="2"/>
        <v>578951.55000000005</v>
      </c>
    </row>
    <row r="16" spans="1:7" x14ac:dyDescent="0.25">
      <c r="A16" s="212" t="s">
        <v>609</v>
      </c>
      <c r="B16" s="205">
        <v>122883.46</v>
      </c>
      <c r="C16" s="205">
        <v>18306</v>
      </c>
      <c r="D16" s="206">
        <f t="shared" si="1"/>
        <v>141189.46000000002</v>
      </c>
      <c r="E16" s="205">
        <v>22477.57</v>
      </c>
      <c r="F16" s="205">
        <v>22477.57</v>
      </c>
      <c r="G16" s="206">
        <f t="shared" si="2"/>
        <v>118711.89000000001</v>
      </c>
    </row>
    <row r="17" spans="1:7" x14ac:dyDescent="0.25">
      <c r="A17" s="212" t="s">
        <v>610</v>
      </c>
      <c r="B17" s="205">
        <v>507986.78</v>
      </c>
      <c r="C17" s="205">
        <v>98279.55</v>
      </c>
      <c r="D17" s="206">
        <f t="shared" si="1"/>
        <v>606266.33000000007</v>
      </c>
      <c r="E17" s="205">
        <v>88283.42</v>
      </c>
      <c r="F17" s="205">
        <v>88283.42</v>
      </c>
      <c r="G17" s="206">
        <f t="shared" si="2"/>
        <v>517982.91000000009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3">SUM(C20:C27)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</row>
    <row r="20" spans="1:7" x14ac:dyDescent="0.25">
      <c r="A20" s="21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21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21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21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21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21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21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21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5342400</v>
      </c>
      <c r="C29" s="4">
        <f t="shared" ref="C29:G29" si="4">SUM(C19,C9)</f>
        <v>999833.91000000015</v>
      </c>
      <c r="D29" s="4">
        <f t="shared" si="4"/>
        <v>6342233.9100000001</v>
      </c>
      <c r="E29" s="4">
        <f t="shared" si="4"/>
        <v>1101149.6599999999</v>
      </c>
      <c r="F29" s="4">
        <f t="shared" si="4"/>
        <v>1101149.6599999999</v>
      </c>
      <c r="G29" s="4">
        <f t="shared" si="4"/>
        <v>5241084.25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topLeftCell="A55" zoomScale="75" zoomScaleNormal="75" workbookViewId="0">
      <selection activeCell="A83" sqref="A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5342400</v>
      </c>
      <c r="C9" s="30">
        <f t="shared" ref="C9:G9" si="0">SUM(C10,C19,C27,C37)</f>
        <v>999833.91</v>
      </c>
      <c r="D9" s="30">
        <f t="shared" si="0"/>
        <v>6342233.9100000001</v>
      </c>
      <c r="E9" s="30">
        <f t="shared" si="0"/>
        <v>1101149.6600000001</v>
      </c>
      <c r="F9" s="30">
        <f t="shared" si="0"/>
        <v>1101149.6600000001</v>
      </c>
      <c r="G9" s="30">
        <f t="shared" si="0"/>
        <v>5241084.25</v>
      </c>
    </row>
    <row r="10" spans="1:7" ht="15" customHeight="1" x14ac:dyDescent="0.25">
      <c r="A10" s="58" t="s">
        <v>398</v>
      </c>
      <c r="B10" s="47">
        <f>SUM(B11:B18)</f>
        <v>2319066.19</v>
      </c>
      <c r="C10" s="47">
        <f t="shared" ref="C10:G10" si="1">SUM(C11:C18)</f>
        <v>440214.37</v>
      </c>
      <c r="D10" s="47">
        <f t="shared" si="1"/>
        <v>2759280.5600000005</v>
      </c>
      <c r="E10" s="47">
        <f t="shared" si="1"/>
        <v>511582.49000000005</v>
      </c>
      <c r="F10" s="47">
        <f t="shared" si="1"/>
        <v>511582.49000000005</v>
      </c>
      <c r="G10" s="47">
        <f t="shared" si="1"/>
        <v>2247698.0700000003</v>
      </c>
    </row>
    <row r="11" spans="1:7" x14ac:dyDescent="0.25">
      <c r="A11" s="77" t="s">
        <v>399</v>
      </c>
      <c r="B11" s="207">
        <v>0</v>
      </c>
      <c r="C11" s="207">
        <v>0</v>
      </c>
      <c r="D11" s="207">
        <f>B11+C11</f>
        <v>0</v>
      </c>
      <c r="E11" s="207">
        <v>0</v>
      </c>
      <c r="F11" s="207">
        <v>0</v>
      </c>
      <c r="G11" s="207">
        <f>D11-E11</f>
        <v>0</v>
      </c>
    </row>
    <row r="12" spans="1:7" x14ac:dyDescent="0.25">
      <c r="A12" s="77" t="s">
        <v>400</v>
      </c>
      <c r="B12" s="208">
        <v>322223.62</v>
      </c>
      <c r="C12" s="208">
        <v>51373.37</v>
      </c>
      <c r="D12" s="207">
        <f t="shared" ref="D12:D18" si="2">B12+C12</f>
        <v>373596.99</v>
      </c>
      <c r="E12" s="208">
        <v>61878.65</v>
      </c>
      <c r="F12" s="208">
        <v>61878.65</v>
      </c>
      <c r="G12" s="207">
        <f t="shared" ref="G12:G18" si="3">D12-E12</f>
        <v>311718.33999999997</v>
      </c>
    </row>
    <row r="13" spans="1:7" x14ac:dyDescent="0.25">
      <c r="A13" s="77" t="s">
        <v>401</v>
      </c>
      <c r="B13" s="208">
        <v>1996842.57</v>
      </c>
      <c r="C13" s="208">
        <v>388841</v>
      </c>
      <c r="D13" s="207">
        <f t="shared" si="2"/>
        <v>2385683.5700000003</v>
      </c>
      <c r="E13" s="208">
        <v>449703.84</v>
      </c>
      <c r="F13" s="208">
        <v>449703.84</v>
      </c>
      <c r="G13" s="207">
        <f t="shared" si="3"/>
        <v>1935979.7300000002</v>
      </c>
    </row>
    <row r="14" spans="1:7" x14ac:dyDescent="0.25">
      <c r="A14" s="77" t="s">
        <v>402</v>
      </c>
      <c r="B14" s="207">
        <v>0</v>
      </c>
      <c r="C14" s="207">
        <v>0</v>
      </c>
      <c r="D14" s="207">
        <f t="shared" si="2"/>
        <v>0</v>
      </c>
      <c r="E14" s="207">
        <v>0</v>
      </c>
      <c r="F14" s="207">
        <v>0</v>
      </c>
      <c r="G14" s="207">
        <f t="shared" si="3"/>
        <v>0</v>
      </c>
    </row>
    <row r="15" spans="1:7" x14ac:dyDescent="0.25">
      <c r="A15" s="77" t="s">
        <v>403</v>
      </c>
      <c r="B15" s="207">
        <v>0</v>
      </c>
      <c r="C15" s="207">
        <v>0</v>
      </c>
      <c r="D15" s="207">
        <f t="shared" si="2"/>
        <v>0</v>
      </c>
      <c r="E15" s="207">
        <v>0</v>
      </c>
      <c r="F15" s="207">
        <v>0</v>
      </c>
      <c r="G15" s="207">
        <f t="shared" si="3"/>
        <v>0</v>
      </c>
    </row>
    <row r="16" spans="1:7" x14ac:dyDescent="0.25">
      <c r="A16" s="77" t="s">
        <v>404</v>
      </c>
      <c r="B16" s="207">
        <v>0</v>
      </c>
      <c r="C16" s="207">
        <v>0</v>
      </c>
      <c r="D16" s="207">
        <f t="shared" si="2"/>
        <v>0</v>
      </c>
      <c r="E16" s="207">
        <v>0</v>
      </c>
      <c r="F16" s="207">
        <v>0</v>
      </c>
      <c r="G16" s="207">
        <f t="shared" si="3"/>
        <v>0</v>
      </c>
    </row>
    <row r="17" spans="1:7" x14ac:dyDescent="0.25">
      <c r="A17" s="77" t="s">
        <v>405</v>
      </c>
      <c r="B17" s="207">
        <v>0</v>
      </c>
      <c r="C17" s="207">
        <v>0</v>
      </c>
      <c r="D17" s="207">
        <f t="shared" si="2"/>
        <v>0</v>
      </c>
      <c r="E17" s="207">
        <v>0</v>
      </c>
      <c r="F17" s="207">
        <v>0</v>
      </c>
      <c r="G17" s="207">
        <f t="shared" si="3"/>
        <v>0</v>
      </c>
    </row>
    <row r="18" spans="1:7" x14ac:dyDescent="0.25">
      <c r="A18" s="77" t="s">
        <v>406</v>
      </c>
      <c r="B18" s="207">
        <v>0</v>
      </c>
      <c r="C18" s="207">
        <v>0</v>
      </c>
      <c r="D18" s="207">
        <f t="shared" si="2"/>
        <v>0</v>
      </c>
      <c r="E18" s="207">
        <v>0</v>
      </c>
      <c r="F18" s="207">
        <v>0</v>
      </c>
      <c r="G18" s="207">
        <f t="shared" si="3"/>
        <v>0</v>
      </c>
    </row>
    <row r="19" spans="1:7" x14ac:dyDescent="0.25">
      <c r="A19" s="58" t="s">
        <v>407</v>
      </c>
      <c r="B19" s="47">
        <f>SUM(B20:B26)</f>
        <v>3023333.81</v>
      </c>
      <c r="C19" s="47">
        <f t="shared" ref="C19:G19" si="4">SUM(C20:C26)</f>
        <v>559619.54</v>
      </c>
      <c r="D19" s="47">
        <f t="shared" si="4"/>
        <v>3582953.3499999996</v>
      </c>
      <c r="E19" s="47">
        <f t="shared" si="4"/>
        <v>589567.17000000004</v>
      </c>
      <c r="F19" s="47">
        <f t="shared" si="4"/>
        <v>589567.17000000004</v>
      </c>
      <c r="G19" s="47">
        <f t="shared" si="4"/>
        <v>2993386.1799999997</v>
      </c>
    </row>
    <row r="20" spans="1:7" x14ac:dyDescent="0.25">
      <c r="A20" s="77" t="s">
        <v>408</v>
      </c>
      <c r="B20" s="207">
        <v>0</v>
      </c>
      <c r="C20" s="207">
        <v>0</v>
      </c>
      <c r="D20" s="207">
        <f t="shared" ref="D20:D26" si="5">B20+C20</f>
        <v>0</v>
      </c>
      <c r="E20" s="207">
        <v>0</v>
      </c>
      <c r="F20" s="207">
        <v>0</v>
      </c>
      <c r="G20" s="207">
        <f t="shared" ref="G20:G26" si="6">D20-E20</f>
        <v>0</v>
      </c>
    </row>
    <row r="21" spans="1:7" x14ac:dyDescent="0.25">
      <c r="A21" s="77" t="s">
        <v>409</v>
      </c>
      <c r="B21" s="208">
        <v>406150.94</v>
      </c>
      <c r="C21" s="208">
        <v>58777.46</v>
      </c>
      <c r="D21" s="207">
        <f t="shared" si="5"/>
        <v>464928.4</v>
      </c>
      <c r="E21" s="208">
        <v>75931.39</v>
      </c>
      <c r="F21" s="208">
        <v>75931.39</v>
      </c>
      <c r="G21" s="207">
        <f t="shared" si="6"/>
        <v>388997.01</v>
      </c>
    </row>
    <row r="22" spans="1:7" x14ac:dyDescent="0.25">
      <c r="A22" s="77" t="s">
        <v>410</v>
      </c>
      <c r="B22" s="208">
        <v>1773789</v>
      </c>
      <c r="C22" s="208">
        <v>360964.76</v>
      </c>
      <c r="D22" s="207">
        <f t="shared" si="5"/>
        <v>2134753.7599999998</v>
      </c>
      <c r="E22" s="208">
        <v>390643.09</v>
      </c>
      <c r="F22" s="208">
        <v>390643.09</v>
      </c>
      <c r="G22" s="207">
        <f t="shared" si="6"/>
        <v>1744110.6699999997</v>
      </c>
    </row>
    <row r="23" spans="1:7" x14ac:dyDescent="0.25">
      <c r="A23" s="77" t="s">
        <v>411</v>
      </c>
      <c r="B23" s="207">
        <v>0</v>
      </c>
      <c r="C23" s="207">
        <v>0</v>
      </c>
      <c r="D23" s="207">
        <f t="shared" si="5"/>
        <v>0</v>
      </c>
      <c r="E23" s="207">
        <v>0</v>
      </c>
      <c r="F23" s="207">
        <v>0</v>
      </c>
      <c r="G23" s="207">
        <f t="shared" si="6"/>
        <v>0</v>
      </c>
    </row>
    <row r="24" spans="1:7" x14ac:dyDescent="0.25">
      <c r="A24" s="77" t="s">
        <v>412</v>
      </c>
      <c r="B24" s="207">
        <v>0</v>
      </c>
      <c r="C24" s="207">
        <v>0</v>
      </c>
      <c r="D24" s="207">
        <f t="shared" si="5"/>
        <v>0</v>
      </c>
      <c r="E24" s="207">
        <v>0</v>
      </c>
      <c r="F24" s="207">
        <v>0</v>
      </c>
      <c r="G24" s="207">
        <f t="shared" si="6"/>
        <v>0</v>
      </c>
    </row>
    <row r="25" spans="1:7" x14ac:dyDescent="0.25">
      <c r="A25" s="77" t="s">
        <v>413</v>
      </c>
      <c r="B25" s="208">
        <v>843393.87</v>
      </c>
      <c r="C25" s="208">
        <v>139877.32</v>
      </c>
      <c r="D25" s="207">
        <f t="shared" si="5"/>
        <v>983271.19</v>
      </c>
      <c r="E25" s="208">
        <v>122992.69</v>
      </c>
      <c r="F25" s="208">
        <v>122992.69</v>
      </c>
      <c r="G25" s="207">
        <f t="shared" si="6"/>
        <v>860278.5</v>
      </c>
    </row>
    <row r="26" spans="1:7" x14ac:dyDescent="0.25">
      <c r="A26" s="77" t="s">
        <v>414</v>
      </c>
      <c r="B26" s="207">
        <v>0</v>
      </c>
      <c r="C26" s="207">
        <v>0</v>
      </c>
      <c r="D26" s="207">
        <f t="shared" si="5"/>
        <v>0</v>
      </c>
      <c r="E26" s="207">
        <v>0</v>
      </c>
      <c r="F26" s="207">
        <v>0</v>
      </c>
      <c r="G26" s="207">
        <f t="shared" si="6"/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7">SUM(C28:C36)</f>
        <v>0</v>
      </c>
      <c r="D27" s="47">
        <f t="shared" si="7"/>
        <v>0</v>
      </c>
      <c r="E27" s="47">
        <f t="shared" si="7"/>
        <v>0</v>
      </c>
      <c r="F27" s="47">
        <f t="shared" si="7"/>
        <v>0</v>
      </c>
      <c r="G27" s="47">
        <f t="shared" si="7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8">SUM(C38:C41)</f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9">SUM(C44,C53,C61,C71)</f>
        <v>0</v>
      </c>
      <c r="D43" s="4">
        <f t="shared" si="9"/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10">SUM(C45:C52)</f>
        <v>0</v>
      </c>
      <c r="D44" s="47">
        <f t="shared" si="10"/>
        <v>0</v>
      </c>
      <c r="E44" s="47">
        <f t="shared" si="10"/>
        <v>0</v>
      </c>
      <c r="F44" s="47">
        <f t="shared" si="10"/>
        <v>0</v>
      </c>
      <c r="G44" s="47">
        <f t="shared" si="10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11">SUM(C54:C60)</f>
        <v>0</v>
      </c>
      <c r="D53" s="47">
        <f t="shared" si="11"/>
        <v>0</v>
      </c>
      <c r="E53" s="47">
        <f t="shared" si="11"/>
        <v>0</v>
      </c>
      <c r="F53" s="47">
        <f t="shared" si="11"/>
        <v>0</v>
      </c>
      <c r="G53" s="47">
        <f t="shared" si="11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12">SUM(C62:C70)</f>
        <v>0</v>
      </c>
      <c r="D61" s="47">
        <f t="shared" si="12"/>
        <v>0</v>
      </c>
      <c r="E61" s="47">
        <f t="shared" si="12"/>
        <v>0</v>
      </c>
      <c r="F61" s="47">
        <f t="shared" si="12"/>
        <v>0</v>
      </c>
      <c r="G61" s="47">
        <f t="shared" si="12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13">SUM(C72:C75)</f>
        <v>0</v>
      </c>
      <c r="D71" s="47">
        <f t="shared" si="13"/>
        <v>0</v>
      </c>
      <c r="E71" s="47">
        <f t="shared" si="13"/>
        <v>0</v>
      </c>
      <c r="F71" s="47">
        <f t="shared" si="13"/>
        <v>0</v>
      </c>
      <c r="G71" s="47">
        <f t="shared" si="13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5342400</v>
      </c>
      <c r="C77" s="4">
        <f t="shared" ref="C77:G77" si="14">C43+C9</f>
        <v>999833.91</v>
      </c>
      <c r="D77" s="4">
        <f t="shared" si="14"/>
        <v>6342233.9100000001</v>
      </c>
      <c r="E77" s="4">
        <f t="shared" si="14"/>
        <v>1101149.6600000001</v>
      </c>
      <c r="F77" s="4">
        <f t="shared" si="14"/>
        <v>1101149.6600000001</v>
      </c>
      <c r="G77" s="4">
        <f t="shared" si="14"/>
        <v>5241084.25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="75" zoomScaleNormal="75" workbookViewId="0">
      <selection activeCell="B39" sqref="B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para el Desarrollo Integral de la Familia del Municipio de Tierra Blanca,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4002167.9</v>
      </c>
      <c r="C9" s="119">
        <f t="shared" ref="C9:G9" si="0">SUM(C10,C11,C12,C15,C16,C19)</f>
        <v>796659.12</v>
      </c>
      <c r="D9" s="119">
        <f t="shared" si="0"/>
        <v>4798827.0199999996</v>
      </c>
      <c r="E9" s="119">
        <f t="shared" si="0"/>
        <v>815956.38</v>
      </c>
      <c r="F9" s="119">
        <f t="shared" si="0"/>
        <v>815956.38</v>
      </c>
      <c r="G9" s="119">
        <f t="shared" si="0"/>
        <v>3982870.6399999997</v>
      </c>
    </row>
    <row r="10" spans="1:7" x14ac:dyDescent="0.25">
      <c r="A10" s="58" t="s">
        <v>435</v>
      </c>
      <c r="B10" s="209">
        <v>4002167.9</v>
      </c>
      <c r="C10" s="209">
        <v>796659.12</v>
      </c>
      <c r="D10" s="210">
        <f>B10+C10</f>
        <v>4798827.0199999996</v>
      </c>
      <c r="E10" s="209">
        <v>815956.38</v>
      </c>
      <c r="F10" s="209">
        <v>815956.38</v>
      </c>
      <c r="G10" s="210">
        <f>D10-E10</f>
        <v>3982870.6399999997</v>
      </c>
    </row>
    <row r="11" spans="1:7" ht="15.75" customHeight="1" x14ac:dyDescent="0.25">
      <c r="A11" s="58" t="s">
        <v>436</v>
      </c>
      <c r="B11" s="210">
        <v>0</v>
      </c>
      <c r="C11" s="210">
        <v>0</v>
      </c>
      <c r="D11" s="210">
        <f>B11+C11</f>
        <v>0</v>
      </c>
      <c r="E11" s="210">
        <v>0</v>
      </c>
      <c r="F11" s="210">
        <v>0</v>
      </c>
      <c r="G11" s="210">
        <f>D11-E11</f>
        <v>0</v>
      </c>
    </row>
    <row r="12" spans="1:7" x14ac:dyDescent="0.25">
      <c r="A12" s="58" t="s">
        <v>437</v>
      </c>
      <c r="B12" s="210">
        <f>B13+B14</f>
        <v>0</v>
      </c>
      <c r="C12" s="210">
        <f t="shared" ref="C12:G12" si="1">C13+C14</f>
        <v>0</v>
      </c>
      <c r="D12" s="210">
        <f t="shared" si="1"/>
        <v>0</v>
      </c>
      <c r="E12" s="210">
        <f t="shared" si="1"/>
        <v>0</v>
      </c>
      <c r="F12" s="210">
        <f t="shared" si="1"/>
        <v>0</v>
      </c>
      <c r="G12" s="210">
        <f t="shared" si="1"/>
        <v>0</v>
      </c>
    </row>
    <row r="13" spans="1:7" x14ac:dyDescent="0.25">
      <c r="A13" s="77" t="s">
        <v>438</v>
      </c>
      <c r="B13" s="210">
        <v>0</v>
      </c>
      <c r="C13" s="210">
        <v>0</v>
      </c>
      <c r="D13" s="210">
        <f>B13+C13</f>
        <v>0</v>
      </c>
      <c r="E13" s="210">
        <v>0</v>
      </c>
      <c r="F13" s="210">
        <v>0</v>
      </c>
      <c r="G13" s="210">
        <f>D13-E13</f>
        <v>0</v>
      </c>
    </row>
    <row r="14" spans="1:7" x14ac:dyDescent="0.25">
      <c r="A14" s="77" t="s">
        <v>439</v>
      </c>
      <c r="B14" s="210">
        <v>0</v>
      </c>
      <c r="C14" s="210">
        <v>0</v>
      </c>
      <c r="D14" s="210">
        <f>B14+C14</f>
        <v>0</v>
      </c>
      <c r="E14" s="210">
        <v>0</v>
      </c>
      <c r="F14" s="210">
        <v>0</v>
      </c>
      <c r="G14" s="210">
        <f>D14-E14</f>
        <v>0</v>
      </c>
    </row>
    <row r="15" spans="1:7" x14ac:dyDescent="0.25">
      <c r="A15" s="58" t="s">
        <v>440</v>
      </c>
      <c r="B15" s="210">
        <v>0</v>
      </c>
      <c r="C15" s="210">
        <v>0</v>
      </c>
      <c r="D15" s="210">
        <f>B15+C15</f>
        <v>0</v>
      </c>
      <c r="E15" s="210">
        <v>0</v>
      </c>
      <c r="F15" s="210">
        <v>0</v>
      </c>
      <c r="G15" s="210">
        <f>D15-E15</f>
        <v>0</v>
      </c>
    </row>
    <row r="16" spans="1:7" ht="30" x14ac:dyDescent="0.25">
      <c r="A16" s="59" t="s">
        <v>441</v>
      </c>
      <c r="B16" s="210">
        <f>B17+B18</f>
        <v>0</v>
      </c>
      <c r="C16" s="210">
        <f t="shared" ref="C16:G16" si="2">C17+C18</f>
        <v>0</v>
      </c>
      <c r="D16" s="210">
        <f t="shared" si="2"/>
        <v>0</v>
      </c>
      <c r="E16" s="210">
        <f t="shared" si="2"/>
        <v>0</v>
      </c>
      <c r="F16" s="210">
        <f t="shared" si="2"/>
        <v>0</v>
      </c>
      <c r="G16" s="210">
        <f t="shared" si="2"/>
        <v>0</v>
      </c>
    </row>
    <row r="17" spans="1:7" x14ac:dyDescent="0.25">
      <c r="A17" s="77" t="s">
        <v>442</v>
      </c>
      <c r="B17" s="210">
        <v>0</v>
      </c>
      <c r="C17" s="210">
        <v>0</v>
      </c>
      <c r="D17" s="210">
        <f>B17+C17</f>
        <v>0</v>
      </c>
      <c r="E17" s="210">
        <v>0</v>
      </c>
      <c r="F17" s="210">
        <v>0</v>
      </c>
      <c r="G17" s="210">
        <f>D17-E17</f>
        <v>0</v>
      </c>
    </row>
    <row r="18" spans="1:7" x14ac:dyDescent="0.25">
      <c r="A18" s="77" t="s">
        <v>443</v>
      </c>
      <c r="B18" s="210">
        <v>0</v>
      </c>
      <c r="C18" s="210">
        <v>0</v>
      </c>
      <c r="D18" s="210">
        <f>B18+C18</f>
        <v>0</v>
      </c>
      <c r="E18" s="210">
        <v>0</v>
      </c>
      <c r="F18" s="210">
        <v>0</v>
      </c>
      <c r="G18" s="210">
        <f>D18-E18</f>
        <v>0</v>
      </c>
    </row>
    <row r="19" spans="1:7" x14ac:dyDescent="0.25">
      <c r="A19" s="58" t="s">
        <v>444</v>
      </c>
      <c r="B19" s="210">
        <v>0</v>
      </c>
      <c r="C19" s="210">
        <v>0</v>
      </c>
      <c r="D19" s="210">
        <f>B19+C19</f>
        <v>0</v>
      </c>
      <c r="E19" s="210">
        <v>0</v>
      </c>
      <c r="F19" s="210">
        <v>0</v>
      </c>
      <c r="G19" s="210">
        <f>D19-E19</f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3">SUM(C22,C23,C24,C27,C28,C31)</f>
        <v>0</v>
      </c>
      <c r="D21" s="119">
        <f t="shared" si="3"/>
        <v>0</v>
      </c>
      <c r="E21" s="119">
        <f t="shared" si="3"/>
        <v>0</v>
      </c>
      <c r="F21" s="119">
        <f t="shared" si="3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4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4"/>
        <v>0</v>
      </c>
    </row>
    <row r="24" spans="1:7" x14ac:dyDescent="0.25">
      <c r="A24" s="58" t="s">
        <v>437</v>
      </c>
      <c r="B24" s="76">
        <f t="shared" ref="B24:G24" si="5">B25+B26</f>
        <v>0</v>
      </c>
      <c r="C24" s="76">
        <f t="shared" si="5"/>
        <v>0</v>
      </c>
      <c r="D24" s="76">
        <f t="shared" si="5"/>
        <v>0</v>
      </c>
      <c r="E24" s="76">
        <f t="shared" si="5"/>
        <v>0</v>
      </c>
      <c r="F24" s="76">
        <f t="shared" si="5"/>
        <v>0</v>
      </c>
      <c r="G24" s="76">
        <f t="shared" si="5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4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4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4"/>
        <v>0</v>
      </c>
    </row>
    <row r="28" spans="1:7" ht="30" x14ac:dyDescent="0.25">
      <c r="A28" s="59" t="s">
        <v>441</v>
      </c>
      <c r="B28" s="76">
        <f t="shared" ref="B28:G28" si="6">B29+B30</f>
        <v>0</v>
      </c>
      <c r="C28" s="76">
        <f t="shared" si="6"/>
        <v>0</v>
      </c>
      <c r="D28" s="76">
        <f t="shared" si="6"/>
        <v>0</v>
      </c>
      <c r="E28" s="76">
        <f t="shared" si="6"/>
        <v>0</v>
      </c>
      <c r="F28" s="76">
        <f t="shared" si="6"/>
        <v>0</v>
      </c>
      <c r="G28" s="76">
        <f t="shared" si="6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4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4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4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4002167.9</v>
      </c>
      <c r="C33" s="119">
        <f t="shared" ref="C33:G33" si="7">C21+C9</f>
        <v>796659.12</v>
      </c>
      <c r="D33" s="119">
        <f t="shared" si="7"/>
        <v>4798827.0199999996</v>
      </c>
      <c r="E33" s="119">
        <f t="shared" si="7"/>
        <v>815956.38</v>
      </c>
      <c r="F33" s="119">
        <f t="shared" si="7"/>
        <v>815956.38</v>
      </c>
      <c r="G33" s="119">
        <f t="shared" si="7"/>
        <v>3982870.6399999997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33" unlockedFormula="1"/>
    <ignoredError sqref="G20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cp:lastPrinted>2024-03-20T14:35:03Z</cp:lastPrinted>
  <dcterms:created xsi:type="dcterms:W3CDTF">2023-03-16T22:14:51Z</dcterms:created>
  <dcterms:modified xsi:type="dcterms:W3CDTF">2024-05-09T20:37:31Z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