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. CUENTA PÚBLICA Y REPORTES TRIMESTRALES 2018-2021\CUENTAS PUBLICAS 2025\CUENTA PUBLICA ANUAL 2025\DATO ABIERTO\"/>
    </mc:Choice>
  </mc:AlternateContent>
  <xr:revisionPtr revIDLastSave="0" documentId="13_ncr:1_{C1C91F8A-A8CE-426E-85C7-A5B5FFF9066E}" xr6:coauthVersionLast="47" xr6:coauthVersionMax="47" xr10:uidLastSave="{00000000-0000-0000-0000-000000000000}"/>
  <bookViews>
    <workbookView xWindow="-20610" yWindow="660" windowWidth="20730" windowHeight="11040" activeTab="3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0" i="8" l="1"/>
  <c r="E57" i="2" l="1"/>
  <c r="F57" i="2"/>
  <c r="F6" i="2"/>
  <c r="E6" i="2"/>
  <c r="A2" i="25"/>
  <c r="G17" i="22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C29" i="19"/>
  <c r="D29" i="19"/>
  <c r="E29" i="19"/>
  <c r="F29" i="19"/>
  <c r="G29" i="19"/>
  <c r="B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31" i="16" s="1"/>
  <c r="B21" i="16"/>
  <c r="B7" i="16"/>
  <c r="A2" i="16"/>
  <c r="B28" i="22" l="1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9" i="3"/>
  <c r="H8" i="3" s="1"/>
  <c r="H20" i="3" s="1"/>
  <c r="G9" i="3"/>
  <c r="F9" i="3"/>
  <c r="F8" i="3" s="1"/>
  <c r="E9" i="3"/>
  <c r="D9" i="3"/>
  <c r="D8" i="3" s="1"/>
  <c r="D20" i="3" s="1"/>
  <c r="B22" i="3"/>
  <c r="C40" i="8"/>
  <c r="D40" i="8"/>
  <c r="E40" i="8"/>
  <c r="F40" i="8"/>
  <c r="G4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4" i="6"/>
  <c r="F45" i="6"/>
  <c r="F41" i="6"/>
  <c r="E75" i="6"/>
  <c r="E67" i="6"/>
  <c r="E54" i="6"/>
  <c r="E45" i="6"/>
  <c r="D75" i="6"/>
  <c r="D67" i="6"/>
  <c r="D54" i="6"/>
  <c r="D4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41" i="6"/>
  <c r="C75" i="6"/>
  <c r="C67" i="6"/>
  <c r="C54" i="6"/>
  <c r="C45" i="6"/>
  <c r="C41" i="6"/>
  <c r="B75" i="6"/>
  <c r="B67" i="6"/>
  <c r="B54" i="6"/>
  <c r="B45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C9" i="3"/>
  <c r="C8" i="3" s="1"/>
  <c r="C20" i="3" s="1"/>
  <c r="B9" i="3"/>
  <c r="F63" i="2"/>
  <c r="F79" i="2" s="1"/>
  <c r="E63" i="2"/>
  <c r="E79" i="2" s="1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C9" i="9" l="1"/>
  <c r="F51" i="8"/>
  <c r="E51" i="8"/>
  <c r="E84" i="7"/>
  <c r="C9" i="7"/>
  <c r="F65" i="6"/>
  <c r="E65" i="6"/>
  <c r="C65" i="6"/>
  <c r="E81" i="2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D77" i="9" s="1"/>
  <c r="E43" i="9"/>
  <c r="E77" i="9" s="1"/>
  <c r="G43" i="9"/>
  <c r="G77" i="9" s="1"/>
  <c r="B51" i="8"/>
  <c r="D51" i="8"/>
  <c r="C51" i="8"/>
  <c r="G51" i="8"/>
  <c r="G123" i="7"/>
  <c r="B84" i="7"/>
  <c r="C84" i="7"/>
  <c r="C159" i="7" s="1"/>
  <c r="G18" i="7"/>
  <c r="G38" i="7"/>
  <c r="G75" i="7"/>
  <c r="G93" i="7"/>
  <c r="G133" i="7"/>
  <c r="G150" i="7"/>
  <c r="B9" i="7"/>
  <c r="D84" i="7"/>
  <c r="E9" i="7"/>
  <c r="F84" i="7"/>
  <c r="G58" i="7"/>
  <c r="G113" i="7"/>
  <c r="G137" i="7"/>
  <c r="B41" i="6"/>
  <c r="B65" i="6"/>
  <c r="G54" i="6"/>
  <c r="D65" i="6"/>
  <c r="D70" i="6" s="1"/>
  <c r="E41" i="6"/>
  <c r="E70" i="6" s="1"/>
  <c r="B44" i="5"/>
  <c r="B8" i="5" s="1"/>
  <c r="B21" i="5" s="1"/>
  <c r="B23" i="5" s="1"/>
  <c r="B25" i="5" s="1"/>
  <c r="B33" i="5" s="1"/>
  <c r="D44" i="5"/>
  <c r="D8" i="5" s="1"/>
  <c r="C57" i="5"/>
  <c r="C59" i="5" s="1"/>
  <c r="D57" i="5"/>
  <c r="D59" i="5" s="1"/>
  <c r="B72" i="5"/>
  <c r="B74" i="5" s="1"/>
  <c r="C44" i="5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C70" i="6"/>
  <c r="F70" i="6"/>
  <c r="G45" i="6"/>
  <c r="G65" i="6" s="1"/>
  <c r="G16" i="6"/>
  <c r="G41" i="6" s="1"/>
  <c r="G37" i="6"/>
  <c r="C77" i="9" l="1"/>
  <c r="E159" i="7"/>
  <c r="B159" i="7"/>
  <c r="F159" i="7"/>
  <c r="G9" i="7"/>
  <c r="B70" i="6"/>
  <c r="B77" i="9"/>
  <c r="F77" i="9"/>
  <c r="D159" i="7"/>
  <c r="G84" i="7"/>
  <c r="G159" i="7" s="1"/>
  <c r="G42" i="6"/>
  <c r="G70" i="6"/>
  <c r="B38" i="2" l="1"/>
  <c r="C31" i="2"/>
  <c r="B31" i="2"/>
  <c r="C25" i="2"/>
  <c r="B25" i="2"/>
  <c r="C17" i="2"/>
  <c r="B17" i="2"/>
  <c r="C9" i="2"/>
  <c r="B9" i="2"/>
  <c r="B47" i="2" l="1"/>
  <c r="C47" i="2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<sst xmlns="http://schemas.openxmlformats.org/spreadsheetml/2006/main" count="1044" uniqueCount="626">
  <si>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</si>
  <si>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</si>
  <si>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</si>
  <si>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</si>
  <si>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</si>
  <si>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</si>
  <si>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</si>
  <si>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</si>
  <si>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</si>
  <si>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</si>
  <si>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</si>
  <si>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</si>
  <si>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</si>
  <si>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</si>
  <si>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</si>
  <si>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</si>
  <si>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</si>
  <si>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</si>
  <si>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</si>
  <si>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</si>
  <si>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</si>
  <si>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</si>
  <si>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</si>
  <si>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</si>
  <si>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</si>
  <si>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</si>
  <si>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</si>
  <si>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</si>
  <si>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</si>
  <si>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</si>
  <si>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</si>
  <si>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</si>
  <si>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</si>
  <si>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</si>
  <si>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</si>
  <si>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</si>
  <si>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</si>
  <si>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</si>
  <si>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</si>
  <si>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</si>
  <si>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</si>
  <si>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</si>
  <si>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</si>
  <si>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</si>
  <si>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</si>
  <si>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</si>
  <si>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</si>
  <si>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</si>
  <si>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</si>
  <si>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</si>
  <si>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</si>
  <si>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</si>
  <si>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</si>
  <si>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</si>
  <si>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</si>
  <si>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</si>
  <si>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</si>
  <si>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</si>
  <si>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</si>
  <si>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</si>
  <si>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</si>
  <si>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</si>
  <si>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</si>
  <si>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</si>
  <si>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</si>
  <si>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</si>
  <si>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</si>
  <si>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</si>
  <si>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</si>
  <si>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</si>
  <si>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</si>
  <si>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</si>
  <si>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</si>
  <si>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</si>
  <si>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</si>
  <si>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</si>
  <si>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</si>
  <si>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</si>
  <si>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</si>
  <si>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</si>
  <si>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</si>
  <si>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</si>
  <si>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</si>
  <si>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</si>
  <si>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</si>
  <si>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</si>
  <si>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</si>
  <si>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</si>
  <si>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</si>
  <si>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</si>
  <si>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</si>
  <si>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</si>
  <si>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</si>
  <si>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</si>
  <si>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</si>
  <si>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</si>
  <si>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</si>
  <si>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</si>
  <si>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</si>
  <si>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</si>
  <si>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</si>
  <si>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</si>
  <si>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</si>
  <si>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</si>
  <si>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</si>
  <si>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</si>
  <si>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</si>
  <si>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</si>
  <si>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</si>
  <si>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</si>
  <si>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</si>
  <si>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</si>
  <si>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</si>
  <si>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</si>
  <si>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</si>
  <si>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</si>
  <si>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</si>
  <si>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</si>
  <si>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</si>
  <si>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</si>
  <si>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</si>
  <si>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</si>
  <si>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</si>
  <si>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</si>
  <si>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</si>
  <si>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</si>
  <si>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</si>
  <si>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</si>
  <si>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</si>
  <si>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</si>
  <si>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</si>
  <si>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</si>
  <si>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</si>
  <si>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</si>
  <si>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</si>
  <si>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</si>
  <si>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</si>
  <si>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</si>
  <si>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</si>
  <si>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</si>
  <si>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</si>
  <si>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</si>
  <si>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</si>
  <si>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</si>
  <si>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</si>
  <si>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</si>
  <si>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</si>
  <si>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</si>
  <si>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</si>
  <si>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</si>
  <si>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</si>
  <si>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</si>
  <si>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</si>
  <si>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</si>
  <si>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</si>
  <si>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</si>
  <si>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</si>
  <si>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</si>
  <si>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</si>
  <si>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</si>
  <si>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</si>
  <si>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</si>
  <si>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</si>
  <si>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</si>
  <si>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</si>
  <si>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</si>
  <si>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</si>
  <si>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1 de Enero al 31 de Marzo de 2025 (b)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</si>
  <si>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</si>
  <si>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</si>
  <si>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</si>
  <si>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</si>
  <si>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</si>
  <si>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</si>
  <si>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</si>
  <si>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</si>
  <si>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</si>
  <si>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</si>
  <si>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</si>
  <si>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</si>
  <si>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</si>
  <si>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</si>
  <si>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</si>
  <si>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</si>
  <si>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</si>
  <si>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</si>
  <si>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</si>
  <si>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</si>
  <si>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</si>
  <si>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</si>
  <si>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</si>
  <si>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</si>
  <si>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</si>
  <si>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</si>
  <si>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</si>
  <si>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</si>
  <si>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</si>
  <si>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</si>
  <si>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</si>
  <si>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</si>
  <si>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</si>
  <si>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</si>
  <si>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</si>
  <si>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</si>
  <si>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</si>
  <si>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</si>
  <si>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</si>
  <si>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</si>
  <si>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</si>
  <si>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</si>
  <si>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</si>
  <si>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</si>
  <si>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</si>
  <si>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</si>
  <si>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</si>
  <si>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</si>
  <si>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</si>
  <si>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</si>
  <si>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</si>
  <si>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</si>
  <si>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</si>
  <si>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</si>
  <si>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</si>
  <si>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</si>
  <si>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</si>
  <si>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</si>
  <si>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</si>
  <si>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</si>
  <si>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</si>
  <si>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</si>
  <si>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</si>
  <si>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</si>
  <si>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</si>
  <si>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</si>
  <si>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</si>
  <si>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</si>
  <si>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</si>
  <si>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</si>
  <si>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</si>
  <si>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</si>
  <si>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</si>
  <si>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</si>
  <si>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</si>
  <si>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</si>
  <si>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</si>
  <si>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</si>
  <si>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</si>
  <si>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</si>
  <si>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</si>
  <si>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</si>
  <si>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</si>
  <si>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</si>
  <si>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</si>
  <si>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</si>
  <si>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</si>
  <si>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</si>
  <si>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</si>
  <si>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</si>
  <si>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</si>
  <si>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</si>
  <si>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</si>
  <si>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</si>
  <si>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</si>
  <si>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</si>
  <si>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</si>
  <si>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</si>
  <si>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</si>
  <si>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</si>
  <si>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</si>
  <si>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</si>
  <si>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</si>
  <si>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</si>
  <si>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</si>
  <si>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</si>
  <si>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</si>
  <si>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</si>
  <si>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</si>
  <si>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</si>
  <si>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</si>
  <si>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</si>
  <si>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</si>
  <si>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</si>
  <si>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</si>
  <si>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</si>
  <si>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</si>
  <si>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</si>
  <si>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</si>
  <si>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</si>
  <si>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</si>
  <si>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</si>
  <si>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</si>
  <si>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</si>
  <si>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</si>
  <si>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</si>
  <si>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</si>
  <si>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</si>
  <si>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</si>
  <si>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</si>
  <si>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</si>
  <si>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</si>
  <si>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</si>
  <si>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</si>
  <si>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</si>
  <si>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</si>
  <si>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</si>
  <si>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</si>
  <si>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</si>
  <si>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</si>
  <si>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</si>
  <si>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</si>
  <si>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</si>
  <si>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</si>
  <si>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</si>
  <si>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</si>
  <si>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</si>
  <si>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</si>
  <si>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</si>
  <si>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</si>
  <si>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</si>
  <si>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</si>
  <si>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</si>
  <si>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</si>
  <si>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</si>
  <si>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</si>
  <si>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</si>
  <si>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</si>
  <si>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</si>
  <si>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</si>
  <si>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</si>
  <si>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</si>
  <si>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</si>
  <si>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</si>
  <si>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</si>
  <si>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</si>
  <si>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</si>
  <si>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</si>
  <si>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</si>
  <si>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</si>
  <si>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</si>
  <si>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</si>
  <si>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</si>
  <si>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</si>
  <si>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</si>
  <si>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</si>
  <si>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</si>
  <si>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</si>
  <si>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</si>
  <si>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</si>
  <si>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</si>
  <si>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</si>
  <si>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</si>
  <si>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</si>
  <si>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</si>
  <si>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</si>
  <si>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</si>
  <si>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</si>
  <si>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</si>
  <si>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</si>
  <si>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</si>
  <si>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</si>
  <si>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</si>
  <si>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</si>
  <si>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</si>
  <si>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</si>
  <si>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</si>
  <si>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</si>
  <si>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</si>
  <si>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</si>
  <si>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</si>
  <si>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</si>
  <si>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</si>
  <si>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</si>
  <si>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</si>
  <si>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</si>
  <si>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</si>
  <si>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</si>
  <si>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</si>
  <si>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</si>
  <si>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</si>
  <si>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</si>
  <si>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</si>
  <si>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</si>
  <si>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</si>
  <si>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</si>
  <si>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</si>
  <si>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</si>
  <si>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</si>
  <si>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</si>
  <si>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</si>
  <si>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</si>
  <si>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</si>
  <si>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</si>
  <si>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</si>
  <si>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</si>
  <si>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</si>
  <si>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</si>
  <si>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</si>
  <si>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</si>
  <si>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</si>
  <si>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</si>
  <si>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</si>
  <si>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</si>
  <si>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</si>
  <si>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</si>
  <si>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</si>
  <si>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</si>
  <si>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</si>
  <si>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</si>
  <si>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</si>
  <si>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</si>
  <si>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</si>
  <si>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</si>
  <si>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</si>
  <si>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</si>
  <si>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</si>
  <si>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</si>
  <si>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</si>
  <si>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</si>
  <si>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</si>
  <si>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</si>
  <si>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</si>
  <si>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</si>
  <si>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</si>
  <si>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</si>
  <si>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</si>
  <si>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</si>
  <si>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</si>
  <si>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</si>
  <si>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</si>
  <si>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</si>
  <si>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</si>
  <si>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</si>
  <si>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</si>
  <si>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</si>
  <si>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</si>
  <si>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</si>
  <si>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</si>
  <si>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</si>
  <si>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</si>
  <si>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</si>
  <si>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</si>
  <si>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</si>
  <si>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</si>
  <si>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</si>
  <si>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</si>
  <si>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</si>
  <si>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</si>
  <si>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</si>
  <si>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</si>
  <si>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</si>
  <si>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</si>
  <si>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</si>
  <si>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</si>
  <si>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</si>
  <si>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</si>
  <si>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</si>
  <si>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</si>
  <si>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</si>
  <si>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</si>
  <si>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</si>
  <si>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</si>
  <si>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</si>
  <si>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</si>
  <si>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</si>
  <si>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</si>
  <si>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</si>
  <si>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</si>
  <si>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</si>
  <si>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</si>
  <si>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</si>
  <si>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</si>
  <si>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</si>
  <si>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</si>
  <si>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</si>
  <si>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</si>
  <si>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</si>
  <si>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</si>
  <si>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</si>
  <si>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</si>
  <si>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</si>
  <si>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</si>
  <si>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</si>
  <si>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</si>
  <si>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</si>
  <si>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</si>
  <si>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</si>
  <si>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</si>
  <si>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</si>
  <si>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</si>
  <si>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</si>
  <si>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</si>
  <si>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</si>
  <si>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</si>
  <si>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</si>
  <si>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</si>
  <si>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</si>
  <si>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</si>
  <si>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</si>
  <si>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</si>
  <si>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</si>
  <si>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</si>
  <si>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</si>
  <si>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</si>
  <si>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</si>
  <si>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</si>
  <si>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</si>
  <si>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</si>
  <si>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</si>
  <si>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</si>
  <si>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</si>
  <si>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</si>
  <si>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</si>
  <si>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</si>
  <si>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</si>
  <si>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</si>
  <si>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</si>
  <si>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</si>
  <si>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</si>
  <si>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</si>
  <si>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</si>
  <si>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</si>
  <si>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</si>
  <si>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</si>
  <si>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</si>
  <si>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</si>
  <si>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</si>
  <si>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</si>
  <si>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</si>
  <si>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</si>
  <si>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</si>
  <si>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</si>
  <si>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</si>
  <si>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</si>
  <si>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</si>
  <si>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</si>
  <si>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</si>
  <si>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</si>
  <si>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</si>
  <si>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</si>
  <si>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</si>
  <si>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</si>
  <si>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</si>
  <si>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</si>
  <si>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</si>
  <si>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</si>
  <si>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</si>
  <si>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</si>
  <si>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</si>
  <si>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</si>
  <si>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</si>
  <si>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</si>
  <si>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</si>
  <si>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</si>
  <si>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</si>
  <si>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</si>
  <si>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</si>
  <si>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</si>
  <si>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</si>
  <si>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</si>
  <si>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</si>
  <si>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</si>
  <si>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</si>
  <si>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</si>
  <si>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</si>
  <si>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</si>
  <si>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</si>
  <si>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</si>
  <si>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</si>
  <si>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</si>
  <si>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</si>
  <si>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</si>
  <si>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</si>
  <si>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</si>
  <si>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</si>
  <si>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</si>
  <si>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</si>
  <si>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</si>
  <si>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</si>
  <si>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</si>
  <si>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</si>
  <si>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</si>
  <si>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</si>
  <si>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</si>
  <si>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</si>
  <si>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</si>
  <si>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</si>
  <si>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</si>
  <si>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</si>
  <si>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</si>
  <si>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</si>
  <si>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</si>
  <si>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</si>
  <si>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</si>
  <si>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Municipio de Tierra Blanca, Guanajuato</t>
  </si>
  <si>
    <t>Al 31 de Diciembre de 2025</t>
  </si>
  <si>
    <t>31111M400010000 PRESIDENCIA MUNICIPAL</t>
  </si>
  <si>
    <t>31111M400030000 OFICINA DE REGIDORES</t>
  </si>
  <si>
    <t>31111M400040000 JURIDICO</t>
  </si>
  <si>
    <t>31111M400060000 SECRETARIA DE AYUNTAMIENTO</t>
  </si>
  <si>
    <t>31111M400070100 DIRECCION DE TESORERIA</t>
  </si>
  <si>
    <t>31111M400080000 CONTRALORIA MUNICIPAL</t>
  </si>
  <si>
    <t>31111M400090000 DIRECCION DE OBRAS PUBLICAS</t>
  </si>
  <si>
    <t>31111M400100000 OFICIALIA MAYOR</t>
  </si>
  <si>
    <t>31111M400110100 DESPACHO SERVICIOS PUBLICOS</t>
  </si>
  <si>
    <t>31111M400110200 SERVICIO MUNICIPAL DE LIMPIA</t>
  </si>
  <si>
    <t>31111M400110400 MANTENIMIENTO A RED DE ALUMBRADO PUBLICO</t>
  </si>
  <si>
    <t>31111M400120000 DIR RED DE AGUA POTABLE Y ALCANTARILLADO</t>
  </si>
  <si>
    <t>31111M400140000 CASA DE CULTURA</t>
  </si>
  <si>
    <t>31111M400150000 DIRECCION DE DEPORTES</t>
  </si>
  <si>
    <t>31111M400170000 CENTRO TURISTICO DE DESARROLLO</t>
  </si>
  <si>
    <t>31111M400180000 DIR UNIDAD MPAL ACCESO A LA INF PUBLICA</t>
  </si>
  <si>
    <t>31111M400190100 DESPACHO DESARROLLO SOCIAL</t>
  </si>
  <si>
    <t>31111M400190200 COORDINACION DE DESARROLLO RURAL</t>
  </si>
  <si>
    <t>31111M400190400 COORDINACION DE COMUNIDADES INDIGENAS</t>
  </si>
  <si>
    <t>31111M400200000 DIRECCION DE PLANEACION</t>
  </si>
  <si>
    <t>31111M400210000 DIRECCION DE MEDIO AMBIENTE Y ECOLOGIA</t>
  </si>
  <si>
    <t>31111M400220000 DIRECCION DE EDUCACION</t>
  </si>
  <si>
    <t>31111M400230000 COORDINACION MUNICIPAL DE LA MUJER</t>
  </si>
  <si>
    <t>31111M400240000 BOMBEROS</t>
  </si>
  <si>
    <t>31111M400250000 DIRECCION DERECHOS HUMANOS</t>
  </si>
  <si>
    <t>31111M400260000 PROC  PROTECCION DE NIÑAS, NIÑOS Y ADOLE</t>
  </si>
  <si>
    <t>31111M400270000 DIVERSIDAD DE GENERO</t>
  </si>
  <si>
    <t>31111M400280000 ARCHIVO MUNICIPAL</t>
  </si>
  <si>
    <t>31111M400290000 JUVENTUDES</t>
  </si>
  <si>
    <t>31111M400130000 DIRECCION DE SEGURIDAD PUBLICA</t>
  </si>
  <si>
    <t>31111M400160000 PROTECCION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</si>
</sst>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19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opLeftCell="A34" zoomScale="75" zoomScaleNormal="75" workbookViewId="0">
      <selection activeCell="D6" sqref="D6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60" t="s">
        <v>0</v>
      </c>
      <c r="B1" s="161"/>
      <c r="C1" s="161"/>
      <c r="D1" s="161"/>
      <c r="E1" s="161"/>
      <c r="F1" s="162"/>
    </row>
    <row r="2" spans="1:6" ht="15" customHeight="1" x14ac:dyDescent="0.25">
      <c r="A2" s="110" t="s">
        <v>593</v>
      </c>
      <c r="B2" s="111"/>
      <c r="C2" s="111"/>
      <c r="D2" s="111"/>
      <c r="E2" s="111"/>
      <c r="F2" s="112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594</v>
      </c>
      <c r="B4" s="114"/>
      <c r="C4" s="114"/>
      <c r="D4" s="114"/>
      <c r="E4" s="114"/>
      <c r="F4" s="115"/>
    </row>
    <row r="5" spans="1:6" ht="12.95" customHeight="1" x14ac:dyDescent="0.25">
      <c r="A5" s="116" t="s">
        <v>2</v>
      </c>
      <c r="B5" s="117"/>
      <c r="C5" s="117"/>
      <c r="D5" s="117"/>
      <c r="E5" s="117"/>
      <c r="F5" s="118"/>
    </row>
    <row r="6" spans="1:6" ht="41.45" customHeight="1" x14ac:dyDescent="0.25">
      <c r="A6" s="40" t="s">
        <v>3</v>
      </c>
      <c r="B6" s="41" t="s">
        <v>4</v>
      </c>
      <c r="C6" s="1" t="s">
        <v>5</v>
      </c>
      <c r="D6" s="42" t="s">
        <v>6</v>
      </c>
      <c r="E6" s="41" t="str">
        <f>B6</f>
        <v>2025 (d)</v>
      </c>
      <c r="F6" s="1" t="str">
        <f>C6</f>
        <v>31 de diciembre de 2024 (e)</v>
      </c>
    </row>
    <row r="7" spans="1:6" ht="12.95" customHeight="1" x14ac:dyDescent="0.25">
      <c r="A7" s="43" t="s">
        <v>7</v>
      </c>
      <c r="B7" s="44"/>
      <c r="C7" s="44"/>
      <c r="D7" s="43" t="s">
        <v>8</v>
      </c>
      <c r="E7" s="44"/>
      <c r="F7" s="44"/>
    </row>
    <row r="8" spans="1:6" x14ac:dyDescent="0.25">
      <c r="A8" s="2" t="s">
        <v>9</v>
      </c>
      <c r="B8" s="45"/>
      <c r="C8" s="45"/>
      <c r="D8" s="2" t="s">
        <v>10</v>
      </c>
      <c r="E8" s="45"/>
      <c r="F8" s="45"/>
    </row>
    <row r="9" spans="1:6" x14ac:dyDescent="0.25">
      <c r="A9" s="46" t="s">
        <v>11</v>
      </c>
      <c r="B9" s="47">
        <f>SUM(B10:B16)</f>
        <v>9971744.3100000005</v>
      </c>
      <c r="C9" s="47">
        <f>SUM(C10:C16)</f>
        <v>17124556.420000002</v>
      </c>
      <c r="D9" s="46" t="s">
        <v>12</v>
      </c>
      <c r="E9" s="47">
        <f>SUM(E10:E18)</f>
        <v>7283467.9700000007</v>
      </c>
      <c r="F9" s="47">
        <f>SUM(F10:F18)</f>
        <v>6861767.9000000004</v>
      </c>
    </row>
    <row r="10" spans="1:6" x14ac:dyDescent="0.25">
      <c r="A10" s="48" t="s">
        <v>13</v>
      </c>
      <c r="B10" s="47">
        <v>0</v>
      </c>
      <c r="C10" s="47">
        <v>0</v>
      </c>
      <c r="D10" s="48" t="s">
        <v>14</v>
      </c>
      <c r="E10" s="47">
        <v>-27155.95</v>
      </c>
      <c r="F10" s="47">
        <v>-19876.95</v>
      </c>
    </row>
    <row r="11" spans="1:6" x14ac:dyDescent="0.25">
      <c r="A11" s="48" t="s">
        <v>15</v>
      </c>
      <c r="B11" s="47">
        <v>9971744.3100000005</v>
      </c>
      <c r="C11" s="47">
        <v>17124556.420000002</v>
      </c>
      <c r="D11" s="48" t="s">
        <v>16</v>
      </c>
      <c r="E11" s="47">
        <v>369046.87</v>
      </c>
      <c r="F11" s="47">
        <v>3033715.75</v>
      </c>
    </row>
    <row r="12" spans="1:6" x14ac:dyDescent="0.25">
      <c r="A12" s="48" t="s">
        <v>17</v>
      </c>
      <c r="B12" s="47">
        <v>0</v>
      </c>
      <c r="C12" s="47">
        <v>0</v>
      </c>
      <c r="D12" s="48" t="s">
        <v>18</v>
      </c>
      <c r="E12" s="47">
        <v>1597813.22</v>
      </c>
      <c r="F12" s="47">
        <v>-137165.79</v>
      </c>
    </row>
    <row r="13" spans="1:6" x14ac:dyDescent="0.25">
      <c r="A13" s="48" t="s">
        <v>19</v>
      </c>
      <c r="B13" s="47">
        <v>0</v>
      </c>
      <c r="C13" s="47">
        <v>0</v>
      </c>
      <c r="D13" s="48" t="s">
        <v>20</v>
      </c>
      <c r="E13" s="47">
        <v>0</v>
      </c>
      <c r="F13" s="47">
        <v>0</v>
      </c>
    </row>
    <row r="14" spans="1:6" x14ac:dyDescent="0.25">
      <c r="A14" s="48" t="s">
        <v>21</v>
      </c>
      <c r="B14" s="47">
        <v>0</v>
      </c>
      <c r="C14" s="47">
        <v>0</v>
      </c>
      <c r="D14" s="48" t="s">
        <v>22</v>
      </c>
      <c r="E14" s="47">
        <v>2626.18</v>
      </c>
      <c r="F14" s="47">
        <v>2626.18</v>
      </c>
    </row>
    <row r="15" spans="1:6" x14ac:dyDescent="0.25">
      <c r="A15" s="48" t="s">
        <v>23</v>
      </c>
      <c r="B15" s="47">
        <v>0</v>
      </c>
      <c r="C15" s="47">
        <v>0</v>
      </c>
      <c r="D15" s="48" t="s">
        <v>24</v>
      </c>
      <c r="E15" s="47">
        <v>0</v>
      </c>
      <c r="F15" s="47">
        <v>0</v>
      </c>
    </row>
    <row r="16" spans="1:6" x14ac:dyDescent="0.25">
      <c r="A16" s="48" t="s">
        <v>25</v>
      </c>
      <c r="B16" s="47">
        <v>0</v>
      </c>
      <c r="C16" s="47">
        <v>0</v>
      </c>
      <c r="D16" s="48" t="s">
        <v>26</v>
      </c>
      <c r="E16" s="47">
        <v>968741.79</v>
      </c>
      <c r="F16" s="47">
        <v>1474351.19</v>
      </c>
    </row>
    <row r="17" spans="1:6" x14ac:dyDescent="0.25">
      <c r="A17" s="46" t="s">
        <v>27</v>
      </c>
      <c r="B17" s="47">
        <f>SUM(B18:B24)</f>
        <v>1480029.08</v>
      </c>
      <c r="C17" s="47">
        <f>SUM(C18:C24)</f>
        <v>1480029.08</v>
      </c>
      <c r="D17" s="48" t="s">
        <v>28</v>
      </c>
      <c r="E17" s="47">
        <v>0</v>
      </c>
      <c r="F17" s="47">
        <v>0</v>
      </c>
    </row>
    <row r="18" spans="1:6" x14ac:dyDescent="0.25">
      <c r="A18" s="48" t="s">
        <v>29</v>
      </c>
      <c r="B18" s="47">
        <v>0</v>
      </c>
      <c r="C18" s="47">
        <v>0</v>
      </c>
      <c r="D18" s="48" t="s">
        <v>30</v>
      </c>
      <c r="E18" s="47">
        <v>4372395.8600000003</v>
      </c>
      <c r="F18" s="47">
        <v>2508117.52</v>
      </c>
    </row>
    <row r="19" spans="1:6" x14ac:dyDescent="0.25">
      <c r="A19" s="48" t="s">
        <v>31</v>
      </c>
      <c r="B19" s="47">
        <v>480063.3</v>
      </c>
      <c r="C19" s="47">
        <v>480063.3</v>
      </c>
      <c r="D19" s="46" t="s">
        <v>32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33</v>
      </c>
      <c r="B20" s="47">
        <v>309623.2</v>
      </c>
      <c r="C20" s="47">
        <v>309623.2</v>
      </c>
      <c r="D20" s="48" t="s">
        <v>34</v>
      </c>
      <c r="E20" s="47">
        <v>0</v>
      </c>
      <c r="F20" s="47">
        <v>0</v>
      </c>
    </row>
    <row r="21" spans="1:6" x14ac:dyDescent="0.25">
      <c r="A21" s="48" t="s">
        <v>35</v>
      </c>
      <c r="B21" s="47">
        <v>48155.199999999997</v>
      </c>
      <c r="C21" s="47">
        <v>48155.199999999997</v>
      </c>
      <c r="D21" s="48" t="s">
        <v>36</v>
      </c>
      <c r="E21" s="47">
        <v>0</v>
      </c>
      <c r="F21" s="47">
        <v>0</v>
      </c>
    </row>
    <row r="22" spans="1:6" x14ac:dyDescent="0.25">
      <c r="A22" s="48" t="s">
        <v>37</v>
      </c>
      <c r="B22" s="47">
        <v>20000</v>
      </c>
      <c r="C22" s="47">
        <v>20000</v>
      </c>
      <c r="D22" s="48" t="s">
        <v>38</v>
      </c>
      <c r="E22" s="47">
        <v>0</v>
      </c>
      <c r="F22" s="47">
        <v>0</v>
      </c>
    </row>
    <row r="23" spans="1:6" x14ac:dyDescent="0.25">
      <c r="A23" s="48" t="s">
        <v>39</v>
      </c>
      <c r="B23" s="47">
        <v>0</v>
      </c>
      <c r="C23" s="47">
        <v>0</v>
      </c>
      <c r="D23" s="46" t="s">
        <v>40</v>
      </c>
      <c r="E23" s="47">
        <f>E24+E25</f>
        <v>0</v>
      </c>
      <c r="F23" s="47">
        <f>F24+F25</f>
        <v>0</v>
      </c>
    </row>
    <row r="24" spans="1:6" x14ac:dyDescent="0.25">
      <c r="A24" s="48" t="s">
        <v>41</v>
      </c>
      <c r="B24" s="47">
        <v>622187.38</v>
      </c>
      <c r="C24" s="47">
        <v>622187.38</v>
      </c>
      <c r="D24" s="48" t="s">
        <v>42</v>
      </c>
      <c r="E24" s="47">
        <v>0</v>
      </c>
      <c r="F24" s="47">
        <v>0</v>
      </c>
    </row>
    <row r="25" spans="1:6" x14ac:dyDescent="0.25">
      <c r="A25" s="46" t="s">
        <v>43</v>
      </c>
      <c r="B25" s="47">
        <f>SUM(B26:B30)</f>
        <v>3625861.42</v>
      </c>
      <c r="C25" s="47">
        <f>SUM(C26:C30)</f>
        <v>1174826.27</v>
      </c>
      <c r="D25" s="48" t="s">
        <v>44</v>
      </c>
      <c r="E25" s="47">
        <v>0</v>
      </c>
      <c r="F25" s="47">
        <v>0</v>
      </c>
    </row>
    <row r="26" spans="1:6" x14ac:dyDescent="0.25">
      <c r="A26" s="48" t="s">
        <v>45</v>
      </c>
      <c r="B26" s="47">
        <v>20000</v>
      </c>
      <c r="C26" s="47">
        <v>0</v>
      </c>
      <c r="D26" s="46" t="s">
        <v>46</v>
      </c>
      <c r="E26" s="47">
        <v>0</v>
      </c>
      <c r="F26" s="47">
        <v>0</v>
      </c>
    </row>
    <row r="27" spans="1:6" x14ac:dyDescent="0.25">
      <c r="A27" s="48" t="s">
        <v>47</v>
      </c>
      <c r="B27" s="47">
        <v>0</v>
      </c>
      <c r="C27" s="47">
        <v>0</v>
      </c>
      <c r="D27" s="46" t="s">
        <v>48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49</v>
      </c>
      <c r="B28" s="47">
        <v>0</v>
      </c>
      <c r="C28" s="47">
        <v>0</v>
      </c>
      <c r="D28" s="48" t="s">
        <v>50</v>
      </c>
      <c r="E28" s="47">
        <v>0</v>
      </c>
      <c r="F28" s="47">
        <v>0</v>
      </c>
    </row>
    <row r="29" spans="1:6" x14ac:dyDescent="0.25">
      <c r="A29" s="48" t="s">
        <v>51</v>
      </c>
      <c r="B29" s="47">
        <v>3605861.42</v>
      </c>
      <c r="C29" s="47">
        <v>1174826.27</v>
      </c>
      <c r="D29" s="48" t="s">
        <v>52</v>
      </c>
      <c r="E29" s="47">
        <v>0</v>
      </c>
      <c r="F29" s="47">
        <v>0</v>
      </c>
    </row>
    <row r="30" spans="1:6" x14ac:dyDescent="0.25">
      <c r="A30" s="48" t="s">
        <v>53</v>
      </c>
      <c r="B30" s="47">
        <v>0</v>
      </c>
      <c r="C30" s="47">
        <v>0</v>
      </c>
      <c r="D30" s="48" t="s">
        <v>54</v>
      </c>
      <c r="E30" s="47">
        <v>0</v>
      </c>
      <c r="F30" s="47">
        <v>0</v>
      </c>
    </row>
    <row r="31" spans="1:6" x14ac:dyDescent="0.25">
      <c r="A31" s="46" t="s">
        <v>55</v>
      </c>
      <c r="B31" s="47">
        <f>SUM(B32:B36)</f>
        <v>0</v>
      </c>
      <c r="C31" s="47">
        <f>SUM(C32:C36)</f>
        <v>0</v>
      </c>
      <c r="D31" s="46" t="s">
        <v>56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57</v>
      </c>
      <c r="B32" s="47">
        <v>0</v>
      </c>
      <c r="C32" s="47">
        <v>0</v>
      </c>
      <c r="D32" s="48" t="s">
        <v>58</v>
      </c>
      <c r="E32" s="47">
        <v>0</v>
      </c>
      <c r="F32" s="47">
        <v>0</v>
      </c>
    </row>
    <row r="33" spans="1:6" ht="14.45" customHeight="1" x14ac:dyDescent="0.25">
      <c r="A33" s="48" t="s">
        <v>59</v>
      </c>
      <c r="B33" s="47">
        <v>0</v>
      </c>
      <c r="C33" s="47">
        <v>0</v>
      </c>
      <c r="D33" s="48" t="s">
        <v>60</v>
      </c>
      <c r="E33" s="47">
        <v>0</v>
      </c>
      <c r="F33" s="47">
        <v>0</v>
      </c>
    </row>
    <row r="34" spans="1:6" ht="14.45" customHeight="1" x14ac:dyDescent="0.25">
      <c r="A34" s="48" t="s">
        <v>61</v>
      </c>
      <c r="B34" s="47">
        <v>0</v>
      </c>
      <c r="C34" s="47">
        <v>0</v>
      </c>
      <c r="D34" s="48" t="s">
        <v>62</v>
      </c>
      <c r="E34" s="47">
        <v>0</v>
      </c>
      <c r="F34" s="47">
        <v>0</v>
      </c>
    </row>
    <row r="35" spans="1:6" ht="14.45" customHeight="1" x14ac:dyDescent="0.25">
      <c r="A35" s="48" t="s">
        <v>63</v>
      </c>
      <c r="B35" s="47">
        <v>0</v>
      </c>
      <c r="C35" s="47">
        <v>0</v>
      </c>
      <c r="D35" s="48" t="s">
        <v>64</v>
      </c>
      <c r="E35" s="47">
        <v>0</v>
      </c>
      <c r="F35" s="47">
        <v>0</v>
      </c>
    </row>
    <row r="36" spans="1:6" ht="14.45" customHeight="1" x14ac:dyDescent="0.25">
      <c r="A36" s="48" t="s">
        <v>65</v>
      </c>
      <c r="B36" s="47">
        <v>0</v>
      </c>
      <c r="C36" s="47">
        <v>0</v>
      </c>
      <c r="D36" s="48" t="s">
        <v>66</v>
      </c>
      <c r="E36" s="47">
        <v>0</v>
      </c>
      <c r="F36" s="47">
        <v>0</v>
      </c>
    </row>
    <row r="37" spans="1:6" ht="14.45" customHeight="1" x14ac:dyDescent="0.25">
      <c r="A37" s="46" t="s">
        <v>67</v>
      </c>
      <c r="B37" s="47">
        <v>17550</v>
      </c>
      <c r="C37" s="47">
        <v>17550</v>
      </c>
      <c r="D37" s="48" t="s">
        <v>68</v>
      </c>
      <c r="E37" s="47">
        <v>0</v>
      </c>
      <c r="F37" s="47">
        <v>0</v>
      </c>
    </row>
    <row r="38" spans="1:6" x14ac:dyDescent="0.25">
      <c r="A38" s="46" t="s">
        <v>69</v>
      </c>
      <c r="B38" s="47">
        <f>SUM(B39:B40)</f>
        <v>0</v>
      </c>
      <c r="C38" s="47">
        <f>SUM(C39:C40)</f>
        <v>0</v>
      </c>
      <c r="D38" s="46" t="s">
        <v>70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71</v>
      </c>
      <c r="B39" s="47">
        <v>0</v>
      </c>
      <c r="C39" s="47">
        <v>0</v>
      </c>
      <c r="D39" s="48" t="s">
        <v>72</v>
      </c>
      <c r="E39" s="47">
        <v>0</v>
      </c>
      <c r="F39" s="47">
        <v>0</v>
      </c>
    </row>
    <row r="40" spans="1:6" x14ac:dyDescent="0.25">
      <c r="A40" s="48" t="s">
        <v>73</v>
      </c>
      <c r="B40" s="47">
        <v>0</v>
      </c>
      <c r="C40" s="47">
        <v>0</v>
      </c>
      <c r="D40" s="48" t="s">
        <v>74</v>
      </c>
      <c r="E40" s="47">
        <v>0</v>
      </c>
      <c r="F40" s="47">
        <v>0</v>
      </c>
    </row>
    <row r="41" spans="1:6" x14ac:dyDescent="0.25">
      <c r="A41" s="46" t="s">
        <v>75</v>
      </c>
      <c r="B41" s="47">
        <f>SUM(B42:B45)</f>
        <v>0</v>
      </c>
      <c r="C41" s="47">
        <f>SUM(C42:C45)</f>
        <v>0</v>
      </c>
      <c r="D41" s="48" t="s">
        <v>76</v>
      </c>
      <c r="E41" s="47">
        <v>0</v>
      </c>
      <c r="F41" s="47">
        <v>0</v>
      </c>
    </row>
    <row r="42" spans="1:6" x14ac:dyDescent="0.25">
      <c r="A42" s="48" t="s">
        <v>77</v>
      </c>
      <c r="B42" s="47">
        <v>0</v>
      </c>
      <c r="C42" s="47">
        <v>0</v>
      </c>
      <c r="D42" s="46" t="s">
        <v>78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79</v>
      </c>
      <c r="B43" s="47">
        <v>0</v>
      </c>
      <c r="C43" s="47">
        <v>0</v>
      </c>
      <c r="D43" s="48" t="s">
        <v>80</v>
      </c>
      <c r="E43" s="47">
        <v>0</v>
      </c>
      <c r="F43" s="47">
        <v>0</v>
      </c>
    </row>
    <row r="44" spans="1:6" x14ac:dyDescent="0.25">
      <c r="A44" s="48" t="s">
        <v>81</v>
      </c>
      <c r="B44" s="47">
        <v>0</v>
      </c>
      <c r="C44" s="47">
        <v>0</v>
      </c>
      <c r="D44" s="48" t="s">
        <v>82</v>
      </c>
      <c r="E44" s="47">
        <v>0</v>
      </c>
      <c r="F44" s="47">
        <v>0</v>
      </c>
    </row>
    <row r="45" spans="1:6" x14ac:dyDescent="0.25">
      <c r="A45" s="48" t="s">
        <v>83</v>
      </c>
      <c r="B45" s="47">
        <v>0</v>
      </c>
      <c r="C45" s="47">
        <v>0</v>
      </c>
      <c r="D45" s="48" t="s">
        <v>84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85</v>
      </c>
      <c r="B47" s="4">
        <f>B9+B17+B25+B31+B37+B38+B41</f>
        <v>15095184.810000001</v>
      </c>
      <c r="C47" s="4">
        <f>C9+C17+C25+C31+C37+C38+C41</f>
        <v>19796961.77</v>
      </c>
      <c r="D47" s="2" t="s">
        <v>86</v>
      </c>
      <c r="E47" s="4">
        <f>E9+E19+E23+E26+E27+E31+E38+E42</f>
        <v>7283467.9700000007</v>
      </c>
      <c r="F47" s="4">
        <f>F9+F19+F23+F26+F27+F31+F38+F42</f>
        <v>6861767.9000000004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87</v>
      </c>
      <c r="B49" s="49"/>
      <c r="C49" s="49"/>
      <c r="D49" s="2" t="s">
        <v>88</v>
      </c>
      <c r="E49" s="49"/>
      <c r="F49" s="49"/>
    </row>
    <row r="50" spans="1:6" x14ac:dyDescent="0.25">
      <c r="A50" s="46" t="s">
        <v>89</v>
      </c>
      <c r="B50" s="47">
        <v>0</v>
      </c>
      <c r="C50" s="47">
        <v>0</v>
      </c>
      <c r="D50" s="46" t="s">
        <v>90</v>
      </c>
      <c r="E50" s="47">
        <v>0</v>
      </c>
      <c r="F50" s="47">
        <v>0</v>
      </c>
    </row>
    <row r="51" spans="1:6" x14ac:dyDescent="0.25">
      <c r="A51" s="46" t="s">
        <v>91</v>
      </c>
      <c r="B51" s="47">
        <v>18236.63</v>
      </c>
      <c r="C51" s="47">
        <v>18236.63</v>
      </c>
      <c r="D51" s="46" t="s">
        <v>92</v>
      </c>
      <c r="E51" s="47">
        <v>0</v>
      </c>
      <c r="F51" s="47">
        <v>0</v>
      </c>
    </row>
    <row r="52" spans="1:6" x14ac:dyDescent="0.25">
      <c r="A52" s="46" t="s">
        <v>93</v>
      </c>
      <c r="B52" s="47">
        <v>356282198.88999999</v>
      </c>
      <c r="C52" s="47">
        <v>338849700.16000003</v>
      </c>
      <c r="D52" s="46" t="s">
        <v>94</v>
      </c>
      <c r="E52" s="47">
        <v>0</v>
      </c>
      <c r="F52" s="47">
        <v>0</v>
      </c>
    </row>
    <row r="53" spans="1:6" x14ac:dyDescent="0.25">
      <c r="A53" s="46" t="s">
        <v>95</v>
      </c>
      <c r="B53" s="47">
        <v>43713582.039999999</v>
      </c>
      <c r="C53" s="47">
        <v>39402921.890000001</v>
      </c>
      <c r="D53" s="46" t="s">
        <v>96</v>
      </c>
      <c r="E53" s="47">
        <v>0</v>
      </c>
      <c r="F53" s="47">
        <v>0</v>
      </c>
    </row>
    <row r="54" spans="1:6" x14ac:dyDescent="0.25">
      <c r="A54" s="46" t="s">
        <v>97</v>
      </c>
      <c r="B54" s="47">
        <v>397583.1</v>
      </c>
      <c r="C54" s="47">
        <v>387224.3</v>
      </c>
      <c r="D54" s="46" t="s">
        <v>98</v>
      </c>
      <c r="E54" s="47">
        <v>0</v>
      </c>
      <c r="F54" s="47">
        <v>0</v>
      </c>
    </row>
    <row r="55" spans="1:6" x14ac:dyDescent="0.25">
      <c r="A55" s="46" t="s">
        <v>99</v>
      </c>
      <c r="B55" s="47">
        <v>-19475229.920000002</v>
      </c>
      <c r="C55" s="47">
        <v>-14188442.27</v>
      </c>
      <c r="D55" s="50" t="s">
        <v>100</v>
      </c>
      <c r="E55" s="47">
        <v>0</v>
      </c>
      <c r="F55" s="47">
        <v>0</v>
      </c>
    </row>
    <row r="56" spans="1:6" x14ac:dyDescent="0.25">
      <c r="A56" s="46" t="s">
        <v>101</v>
      </c>
      <c r="B56" s="47">
        <v>13102459.02</v>
      </c>
      <c r="C56" s="47">
        <v>13102459.02</v>
      </c>
      <c r="D56" s="45"/>
      <c r="E56" s="49"/>
      <c r="F56" s="49"/>
    </row>
    <row r="57" spans="1:6" x14ac:dyDescent="0.25">
      <c r="A57" s="46" t="s">
        <v>102</v>
      </c>
      <c r="B57" s="47">
        <v>0</v>
      </c>
      <c r="C57" s="47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6" t="s">
        <v>104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105</v>
      </c>
      <c r="E59" s="4">
        <f>E47+E57</f>
        <v>7283467.9700000007</v>
      </c>
      <c r="F59" s="4">
        <f>F47+F57</f>
        <v>6861767.9000000004</v>
      </c>
    </row>
    <row r="60" spans="1:6" x14ac:dyDescent="0.25">
      <c r="A60" s="3" t="s">
        <v>106</v>
      </c>
      <c r="B60" s="4">
        <f>SUM(B50:B58)</f>
        <v>394038829.75999999</v>
      </c>
      <c r="C60" s="4">
        <f>SUM(C50:C58)</f>
        <v>377572099.73000002</v>
      </c>
      <c r="D60" s="45"/>
      <c r="E60" s="49"/>
      <c r="F60" s="49"/>
    </row>
    <row r="61" spans="1:6" x14ac:dyDescent="0.25">
      <c r="A61" s="45"/>
      <c r="B61" s="49"/>
      <c r="C61" s="49"/>
      <c r="D61" s="51" t="s">
        <v>107</v>
      </c>
      <c r="E61" s="49"/>
      <c r="F61" s="49"/>
    </row>
    <row r="62" spans="1:6" x14ac:dyDescent="0.25">
      <c r="A62" s="3" t="s">
        <v>108</v>
      </c>
      <c r="B62" s="4">
        <f>SUM(B47+B60)</f>
        <v>409134014.56999999</v>
      </c>
      <c r="C62" s="4">
        <f>SUM(C47+C60)</f>
        <v>397369061.5</v>
      </c>
      <c r="D62" s="45"/>
      <c r="E62" s="49"/>
      <c r="F62" s="49"/>
    </row>
    <row r="63" spans="1:6" x14ac:dyDescent="0.25">
      <c r="A63" s="45"/>
      <c r="B63" s="45"/>
      <c r="C63" s="45"/>
      <c r="D63" s="52" t="s">
        <v>109</v>
      </c>
      <c r="E63" s="47">
        <f>SUM(E64:E66)</f>
        <v>18704088.579999998</v>
      </c>
      <c r="F63" s="47">
        <f>SUM(F64:F66)</f>
        <v>18704088.579999998</v>
      </c>
    </row>
    <row r="64" spans="1:6" x14ac:dyDescent="0.25">
      <c r="A64" s="45"/>
      <c r="B64" s="45"/>
      <c r="C64" s="45"/>
      <c r="D64" s="46" t="s">
        <v>110</v>
      </c>
      <c r="E64" s="47">
        <v>18583052.469999999</v>
      </c>
      <c r="F64" s="47">
        <v>18583052.469999999</v>
      </c>
    </row>
    <row r="65" spans="1:6" x14ac:dyDescent="0.25">
      <c r="A65" s="45"/>
      <c r="B65" s="45"/>
      <c r="C65" s="45"/>
      <c r="D65" s="50" t="s">
        <v>111</v>
      </c>
      <c r="E65" s="47">
        <v>121036.11</v>
      </c>
      <c r="F65" s="47">
        <v>121036.11</v>
      </c>
    </row>
    <row r="66" spans="1:6" x14ac:dyDescent="0.25">
      <c r="A66" s="45"/>
      <c r="B66" s="45"/>
      <c r="C66" s="45"/>
      <c r="D66" s="46" t="s">
        <v>112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113</v>
      </c>
      <c r="E68" s="47">
        <v>383146458.01999998</v>
      </c>
      <c r="F68" s="47">
        <v>371803205.01999998</v>
      </c>
    </row>
    <row r="69" spans="1:6" x14ac:dyDescent="0.25">
      <c r="A69" s="53"/>
      <c r="B69" s="45"/>
      <c r="C69" s="45"/>
      <c r="D69" s="46" t="s">
        <v>114</v>
      </c>
      <c r="E69" s="47">
        <v>24334957.120000001</v>
      </c>
      <c r="F69" s="47">
        <v>-6608133.3099999996</v>
      </c>
    </row>
    <row r="70" spans="1:6" x14ac:dyDescent="0.25">
      <c r="A70" s="53"/>
      <c r="B70" s="45"/>
      <c r="C70" s="45"/>
      <c r="D70" s="46" t="s">
        <v>115</v>
      </c>
      <c r="E70" s="47">
        <v>358811500.89999998</v>
      </c>
      <c r="F70" s="47">
        <v>378411338.32999998</v>
      </c>
    </row>
    <row r="71" spans="1:6" x14ac:dyDescent="0.25">
      <c r="A71" s="53"/>
      <c r="B71" s="45"/>
      <c r="C71" s="45"/>
      <c r="D71" s="46" t="s">
        <v>116</v>
      </c>
      <c r="E71" s="47">
        <v>0</v>
      </c>
      <c r="F71" s="47">
        <v>0</v>
      </c>
    </row>
    <row r="72" spans="1:6" x14ac:dyDescent="0.25">
      <c r="A72" s="53"/>
      <c r="B72" s="45"/>
      <c r="C72" s="45"/>
      <c r="D72" s="46" t="s">
        <v>117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118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119</v>
      </c>
      <c r="E75" s="47">
        <v>0</v>
      </c>
      <c r="F75" s="47">
        <v>0</v>
      </c>
    </row>
    <row r="76" spans="1:6" x14ac:dyDescent="0.25">
      <c r="A76" s="53"/>
      <c r="B76" s="45"/>
      <c r="C76" s="45"/>
      <c r="D76" s="46" t="s">
        <v>120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121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122</v>
      </c>
      <c r="E79" s="4">
        <f>E63+E68+E75</f>
        <v>401850546.59999996</v>
      </c>
      <c r="F79" s="4">
        <f>F63+F68+F75</f>
        <v>390507293.59999996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123</v>
      </c>
      <c r="E81" s="4">
        <f>E59+E79</f>
        <v>409134014.56999999</v>
      </c>
      <c r="F81" s="4">
        <f>F59+F79</f>
        <v>397369061.49999994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38:C46 B47 B17:C17 B25:C25 E19:F63 B59:C62 E78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446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Municipio de Tierra Blanca, Guanajuato</v>
      </c>
      <c r="B2" s="182"/>
      <c r="C2" s="182"/>
      <c r="D2" s="182"/>
      <c r="E2" s="182"/>
      <c r="F2" s="182"/>
      <c r="G2" s="183"/>
    </row>
    <row r="3" spans="1:7" x14ac:dyDescent="0.25">
      <c r="A3" s="178" t="s">
        <v>447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x14ac:dyDescent="0.25">
      <c r="A5" s="172" t="s">
        <v>448</v>
      </c>
      <c r="B5" s="173"/>
      <c r="C5" s="173"/>
      <c r="D5" s="173"/>
      <c r="E5" s="173"/>
      <c r="F5" s="173"/>
      <c r="G5" s="174"/>
    </row>
    <row r="6" spans="1:7" ht="30" x14ac:dyDescent="0.25">
      <c r="A6" s="139" t="s">
        <v>449</v>
      </c>
      <c r="B6" s="7" t="s">
        <v>450</v>
      </c>
      <c r="C6" s="33" t="s">
        <v>451</v>
      </c>
      <c r="D6" s="33" t="s">
        <v>452</v>
      </c>
      <c r="E6" s="33" t="s">
        <v>453</v>
      </c>
      <c r="F6" s="33" t="s">
        <v>454</v>
      </c>
      <c r="G6" s="33" t="s">
        <v>455</v>
      </c>
    </row>
    <row r="7" spans="1:7" ht="15.75" customHeight="1" x14ac:dyDescent="0.25">
      <c r="A7" s="26" t="s">
        <v>456</v>
      </c>
      <c r="B7" s="119">
        <f>SUM(B8:B19)</f>
        <v>0</v>
      </c>
      <c r="C7" s="119">
        <f t="shared" ref="C7:G7" si="0">SUM(C8:C19)</f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457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458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459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460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461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462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463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464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465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466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467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468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469</v>
      </c>
      <c r="B20" s="75"/>
      <c r="C20" s="75"/>
      <c r="D20" s="75"/>
      <c r="E20" s="75"/>
      <c r="F20" s="75"/>
      <c r="G20" s="75"/>
    </row>
    <row r="21" spans="1:7" x14ac:dyDescent="0.25">
      <c r="A21" s="3" t="s">
        <v>470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471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472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473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474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475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469</v>
      </c>
      <c r="B27" s="76"/>
      <c r="C27" s="76"/>
      <c r="D27" s="76"/>
      <c r="E27" s="76"/>
      <c r="F27" s="76"/>
      <c r="G27" s="76"/>
    </row>
    <row r="28" spans="1:7" x14ac:dyDescent="0.25">
      <c r="A28" s="3" t="s">
        <v>476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477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469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478</v>
      </c>
      <c r="B31" s="119">
        <f>B21+B7+B28</f>
        <v>0</v>
      </c>
      <c r="C31" s="119">
        <f t="shared" ref="C31:G31" si="3">C21+C7+C28</f>
        <v>0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298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479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300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480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B14" sqref="B14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481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Municipio de Tierra Blanca, Guanajuato</v>
      </c>
      <c r="B2" s="182"/>
      <c r="C2" s="182"/>
      <c r="D2" s="182"/>
      <c r="E2" s="182"/>
      <c r="F2" s="182"/>
      <c r="G2" s="183"/>
    </row>
    <row r="3" spans="1:7" x14ac:dyDescent="0.25">
      <c r="A3" s="178" t="s">
        <v>482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x14ac:dyDescent="0.25">
      <c r="A5" s="172" t="s">
        <v>448</v>
      </c>
      <c r="B5" s="173"/>
      <c r="C5" s="173"/>
      <c r="D5" s="173"/>
      <c r="E5" s="173"/>
      <c r="F5" s="173"/>
      <c r="G5" s="174"/>
    </row>
    <row r="6" spans="1:7" ht="30" x14ac:dyDescent="0.25">
      <c r="A6" s="139" t="s">
        <v>449</v>
      </c>
      <c r="B6" s="7" t="s">
        <v>450</v>
      </c>
      <c r="C6" s="33" t="s">
        <v>451</v>
      </c>
      <c r="D6" s="33" t="s">
        <v>452</v>
      </c>
      <c r="E6" s="33" t="s">
        <v>453</v>
      </c>
      <c r="F6" s="33" t="s">
        <v>454</v>
      </c>
      <c r="G6" s="33" t="s">
        <v>455</v>
      </c>
    </row>
    <row r="7" spans="1:7" ht="15.75" customHeight="1" x14ac:dyDescent="0.25">
      <c r="A7" s="26" t="s">
        <v>483</v>
      </c>
      <c r="B7" s="119">
        <f t="shared" ref="B7:G7" si="0">SUM(B8:B16)</f>
        <v>0</v>
      </c>
      <c r="C7" s="119">
        <f t="shared" si="0"/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484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485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486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487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488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489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490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491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492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493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484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485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486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487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488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489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490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494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492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469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495</v>
      </c>
      <c r="B29" s="119">
        <f>B18+B7</f>
        <v>0</v>
      </c>
      <c r="C29" s="119">
        <f t="shared" ref="C29:G29" si="2">C18+C7</f>
        <v>0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topLeftCell="A21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496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Municipio de Tierra Blanca, Guanajuato</v>
      </c>
      <c r="B2" s="182"/>
      <c r="C2" s="182"/>
      <c r="D2" s="182"/>
      <c r="E2" s="182"/>
      <c r="F2" s="182"/>
      <c r="G2" s="183"/>
    </row>
    <row r="3" spans="1:7" x14ac:dyDescent="0.25">
      <c r="A3" s="178" t="s">
        <v>497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ht="30" x14ac:dyDescent="0.25">
      <c r="A5" s="139" t="s">
        <v>498</v>
      </c>
      <c r="B5" s="7" t="s">
        <v>499</v>
      </c>
      <c r="C5" s="33" t="s">
        <v>500</v>
      </c>
      <c r="D5" s="33" t="s">
        <v>501</v>
      </c>
      <c r="E5" s="33" t="s">
        <v>502</v>
      </c>
      <c r="F5" s="33" t="s">
        <v>503</v>
      </c>
      <c r="G5" s="33" t="s">
        <v>504</v>
      </c>
    </row>
    <row r="6" spans="1:7" ht="15.75" customHeight="1" x14ac:dyDescent="0.25">
      <c r="A6" s="26" t="s">
        <v>505</v>
      </c>
      <c r="B6" s="119">
        <f>SUM(B7:B18)</f>
        <v>0</v>
      </c>
      <c r="C6" s="119">
        <f t="shared" ref="C6:G6" si="0">SUM(C7:C18)</f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457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458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459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460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461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462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463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464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465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466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467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468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506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25">
      <c r="A21" s="58" t="s">
        <v>471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472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473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474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475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507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296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508</v>
      </c>
      <c r="B30" s="119">
        <f>B20+B6+B27</f>
        <v>0</v>
      </c>
      <c r="C30" s="119">
        <f t="shared" ref="C30:G30" si="3">C20+C6+C27</f>
        <v>0</v>
      </c>
      <c r="D30" s="119">
        <f t="shared" si="3"/>
        <v>0</v>
      </c>
      <c r="E30" s="119">
        <f t="shared" si="3"/>
        <v>0</v>
      </c>
      <c r="F30" s="119">
        <f t="shared" si="3"/>
        <v>0</v>
      </c>
      <c r="G30" s="119">
        <f t="shared" si="3"/>
        <v>0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298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479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300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480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509</v>
      </c>
    </row>
    <row r="39" spans="1:7" x14ac:dyDescent="0.25">
      <c r="A39" t="s">
        <v>510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511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Municipio de Tierra Blanca, Guanajuato</v>
      </c>
      <c r="B2" s="182"/>
      <c r="C2" s="182"/>
      <c r="D2" s="182"/>
      <c r="E2" s="182"/>
      <c r="F2" s="182"/>
      <c r="G2" s="183"/>
    </row>
    <row r="3" spans="1:7" x14ac:dyDescent="0.25">
      <c r="A3" s="178" t="s">
        <v>512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ht="30" x14ac:dyDescent="0.25">
      <c r="A5" s="139" t="s">
        <v>498</v>
      </c>
      <c r="B5" s="7" t="s">
        <v>499</v>
      </c>
      <c r="C5" s="33" t="s">
        <v>500</v>
      </c>
      <c r="D5" s="33" t="s">
        <v>501</v>
      </c>
      <c r="E5" s="33" t="s">
        <v>502</v>
      </c>
      <c r="F5" s="33" t="s">
        <v>503</v>
      </c>
      <c r="G5" s="33" t="s">
        <v>504</v>
      </c>
    </row>
    <row r="6" spans="1:7" ht="15.75" customHeight="1" x14ac:dyDescent="0.25">
      <c r="A6" s="26" t="s">
        <v>483</v>
      </c>
      <c r="B6" s="119">
        <f t="shared" ref="B6:G6" si="0">SUM(B7:B15)</f>
        <v>0</v>
      </c>
      <c r="C6" s="119">
        <f t="shared" si="0"/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484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485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486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487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488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489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490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491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492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493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25">
      <c r="A18" s="58" t="s">
        <v>484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485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486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487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488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489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490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494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492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469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495</v>
      </c>
      <c r="B28" s="119">
        <f>B17+B6</f>
        <v>0</v>
      </c>
      <c r="C28" s="119">
        <f t="shared" ref="C28:G28" si="2">C17+C6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513</v>
      </c>
    </row>
    <row r="32" spans="1:7" x14ac:dyDescent="0.25">
      <c r="A32" t="s">
        <v>514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69" t="s">
        <v>515</v>
      </c>
      <c r="B1" s="161"/>
      <c r="C1" s="161"/>
      <c r="D1" s="161"/>
      <c r="E1" s="161"/>
      <c r="F1" s="161"/>
    </row>
    <row r="2" spans="1:6" x14ac:dyDescent="0.25">
      <c r="A2" s="181" t="str">
        <f>'Formato 1'!A2</f>
        <v>Municipio de Tierra Blanca, Guanajuato</v>
      </c>
      <c r="B2" s="182"/>
      <c r="C2" s="182"/>
      <c r="D2" s="182"/>
      <c r="E2" s="182"/>
      <c r="F2" s="183"/>
    </row>
    <row r="3" spans="1:6" x14ac:dyDescent="0.25">
      <c r="A3" s="178" t="s">
        <v>516</v>
      </c>
      <c r="B3" s="179"/>
      <c r="C3" s="179"/>
      <c r="D3" s="179"/>
      <c r="E3" s="179"/>
      <c r="F3" s="180"/>
    </row>
    <row r="4" spans="1:6" ht="30" x14ac:dyDescent="0.25">
      <c r="A4" s="139" t="s">
        <v>498</v>
      </c>
      <c r="B4" s="7" t="s">
        <v>517</v>
      </c>
      <c r="C4" s="33" t="s">
        <v>518</v>
      </c>
      <c r="D4" s="33" t="s">
        <v>519</v>
      </c>
      <c r="E4" s="33" t="s">
        <v>520</v>
      </c>
      <c r="F4" s="33" t="s">
        <v>521</v>
      </c>
    </row>
    <row r="5" spans="1:6" ht="15.75" customHeight="1" x14ac:dyDescent="0.25">
      <c r="A5" s="143" t="s">
        <v>522</v>
      </c>
      <c r="B5" s="148"/>
      <c r="C5" s="148"/>
      <c r="D5" s="148"/>
      <c r="E5" s="148"/>
      <c r="F5" s="148"/>
    </row>
    <row r="6" spans="1:6" ht="30" x14ac:dyDescent="0.25">
      <c r="A6" s="146" t="s">
        <v>523</v>
      </c>
      <c r="B6" s="145"/>
      <c r="C6" s="145"/>
      <c r="D6" s="145"/>
      <c r="E6" s="145"/>
      <c r="F6" s="145"/>
    </row>
    <row r="7" spans="1:6" ht="15.75" customHeight="1" x14ac:dyDescent="0.25">
      <c r="A7" s="146" t="s">
        <v>524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525</v>
      </c>
      <c r="B9" s="145"/>
      <c r="C9" s="145"/>
      <c r="D9" s="145"/>
      <c r="E9" s="145"/>
      <c r="F9" s="145"/>
    </row>
    <row r="10" spans="1:6" x14ac:dyDescent="0.25">
      <c r="A10" s="146" t="s">
        <v>526</v>
      </c>
      <c r="B10" s="155"/>
      <c r="C10" s="155"/>
      <c r="D10" s="155"/>
      <c r="E10" s="155"/>
      <c r="F10" s="155"/>
    </row>
    <row r="11" spans="1:6" x14ac:dyDescent="0.25">
      <c r="A11" s="67" t="s">
        <v>527</v>
      </c>
      <c r="B11" s="155"/>
      <c r="C11" s="155"/>
      <c r="D11" s="155"/>
      <c r="E11" s="155"/>
      <c r="F11" s="155"/>
    </row>
    <row r="12" spans="1:6" x14ac:dyDescent="0.25">
      <c r="A12" s="67" t="s">
        <v>528</v>
      </c>
      <c r="B12" s="155"/>
      <c r="C12" s="155"/>
      <c r="D12" s="155"/>
      <c r="E12" s="155"/>
      <c r="F12" s="155"/>
    </row>
    <row r="13" spans="1:6" x14ac:dyDescent="0.25">
      <c r="A13" s="67" t="s">
        <v>529</v>
      </c>
      <c r="B13" s="155"/>
      <c r="C13" s="155"/>
      <c r="D13" s="155"/>
      <c r="E13" s="155"/>
      <c r="F13" s="155"/>
    </row>
    <row r="14" spans="1:6" x14ac:dyDescent="0.25">
      <c r="A14" s="146" t="s">
        <v>530</v>
      </c>
      <c r="B14" s="155"/>
      <c r="C14" s="155"/>
      <c r="D14" s="155"/>
      <c r="E14" s="155"/>
      <c r="F14" s="155"/>
    </row>
    <row r="15" spans="1:6" x14ac:dyDescent="0.25">
      <c r="A15" s="67" t="s">
        <v>527</v>
      </c>
      <c r="B15" s="155"/>
      <c r="C15" s="155"/>
      <c r="D15" s="155"/>
      <c r="E15" s="155"/>
      <c r="F15" s="155"/>
    </row>
    <row r="16" spans="1:6" x14ac:dyDescent="0.25">
      <c r="A16" s="67" t="s">
        <v>528</v>
      </c>
      <c r="B16" s="156"/>
      <c r="C16" s="156"/>
      <c r="D16" s="156"/>
      <c r="E16" s="156"/>
      <c r="F16" s="156"/>
    </row>
    <row r="17" spans="1:6" x14ac:dyDescent="0.25">
      <c r="A17" s="67" t="s">
        <v>529</v>
      </c>
      <c r="B17" s="157"/>
      <c r="C17" s="157"/>
      <c r="D17" s="157"/>
      <c r="E17" s="157"/>
      <c r="F17" s="157"/>
    </row>
    <row r="18" spans="1:6" x14ac:dyDescent="0.25">
      <c r="A18" s="146" t="s">
        <v>531</v>
      </c>
      <c r="B18" s="157"/>
      <c r="C18" s="157"/>
      <c r="D18" s="157"/>
      <c r="E18" s="157"/>
      <c r="F18" s="157"/>
    </row>
    <row r="19" spans="1:6" x14ac:dyDescent="0.25">
      <c r="A19" s="146" t="s">
        <v>532</v>
      </c>
      <c r="B19" s="157"/>
      <c r="C19" s="157"/>
      <c r="D19" s="157"/>
      <c r="E19" s="157"/>
      <c r="F19" s="157"/>
    </row>
    <row r="20" spans="1:6" x14ac:dyDescent="0.25">
      <c r="A20" s="146" t="s">
        <v>533</v>
      </c>
      <c r="B20" s="158"/>
      <c r="C20" s="158"/>
      <c r="D20" s="158"/>
      <c r="E20" s="158"/>
      <c r="F20" s="158"/>
    </row>
    <row r="21" spans="1:6" x14ac:dyDescent="0.25">
      <c r="A21" s="146" t="s">
        <v>534</v>
      </c>
      <c r="B21" s="158"/>
      <c r="C21" s="158"/>
      <c r="D21" s="158"/>
      <c r="E21" s="158"/>
      <c r="F21" s="158"/>
    </row>
    <row r="22" spans="1:6" x14ac:dyDescent="0.25">
      <c r="A22" s="146" t="s">
        <v>535</v>
      </c>
      <c r="B22" s="158"/>
      <c r="C22" s="158"/>
      <c r="D22" s="158"/>
      <c r="E22" s="158"/>
      <c r="F22" s="158"/>
    </row>
    <row r="23" spans="1:6" x14ac:dyDescent="0.25">
      <c r="A23" s="146" t="s">
        <v>536</v>
      </c>
      <c r="B23" s="158"/>
      <c r="C23" s="158"/>
      <c r="D23" s="158"/>
      <c r="E23" s="158"/>
      <c r="F23" s="158"/>
    </row>
    <row r="24" spans="1:6" x14ac:dyDescent="0.25">
      <c r="A24" s="146" t="s">
        <v>537</v>
      </c>
      <c r="B24" s="150"/>
      <c r="C24" s="150"/>
      <c r="D24" s="150"/>
      <c r="E24" s="150"/>
      <c r="F24" s="150"/>
    </row>
    <row r="25" spans="1:6" x14ac:dyDescent="0.25">
      <c r="A25" s="146" t="s">
        <v>538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539</v>
      </c>
      <c r="B27" s="149"/>
      <c r="C27" s="149"/>
      <c r="D27" s="149"/>
      <c r="E27" s="149"/>
      <c r="F27" s="149"/>
    </row>
    <row r="28" spans="1:6" x14ac:dyDescent="0.25">
      <c r="A28" s="146" t="s">
        <v>540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541</v>
      </c>
      <c r="B30" s="53"/>
      <c r="C30" s="53"/>
      <c r="D30" s="53"/>
      <c r="E30" s="53"/>
      <c r="F30" s="53"/>
    </row>
    <row r="31" spans="1:6" x14ac:dyDescent="0.25">
      <c r="A31" s="154" t="s">
        <v>526</v>
      </c>
      <c r="B31" s="91"/>
      <c r="C31" s="91"/>
      <c r="D31" s="91"/>
      <c r="E31" s="91"/>
      <c r="F31" s="91"/>
    </row>
    <row r="32" spans="1:6" x14ac:dyDescent="0.25">
      <c r="A32" s="154" t="s">
        <v>530</v>
      </c>
      <c r="B32" s="91"/>
      <c r="C32" s="91"/>
      <c r="D32" s="91"/>
      <c r="E32" s="91"/>
      <c r="F32" s="91"/>
    </row>
    <row r="33" spans="1:6" x14ac:dyDescent="0.25">
      <c r="A33" s="154" t="s">
        <v>542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543</v>
      </c>
      <c r="B35" s="53"/>
      <c r="C35" s="53"/>
      <c r="D35" s="53"/>
      <c r="E35" s="53"/>
      <c r="F35" s="53"/>
    </row>
    <row r="36" spans="1:6" x14ac:dyDescent="0.25">
      <c r="A36" s="154" t="s">
        <v>544</v>
      </c>
      <c r="B36" s="53"/>
      <c r="C36" s="53"/>
      <c r="D36" s="53"/>
      <c r="E36" s="53"/>
      <c r="F36" s="53"/>
    </row>
    <row r="37" spans="1:6" x14ac:dyDescent="0.25">
      <c r="A37" s="154" t="s">
        <v>545</v>
      </c>
      <c r="B37" s="53"/>
      <c r="C37" s="53"/>
      <c r="D37" s="53"/>
      <c r="E37" s="53"/>
      <c r="F37" s="53"/>
    </row>
    <row r="38" spans="1:6" x14ac:dyDescent="0.25">
      <c r="A38" s="154" t="s">
        <v>546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547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548</v>
      </c>
      <c r="B42" s="53"/>
      <c r="C42" s="53"/>
      <c r="D42" s="53"/>
      <c r="E42" s="53"/>
      <c r="F42" s="53"/>
    </row>
    <row r="43" spans="1:6" x14ac:dyDescent="0.25">
      <c r="A43" s="154" t="s">
        <v>549</v>
      </c>
      <c r="B43" s="91"/>
      <c r="C43" s="91"/>
      <c r="D43" s="91"/>
      <c r="E43" s="91"/>
      <c r="F43" s="91"/>
    </row>
    <row r="44" spans="1:6" x14ac:dyDescent="0.25">
      <c r="A44" s="154" t="s">
        <v>550</v>
      </c>
      <c r="B44" s="91"/>
      <c r="C44" s="91"/>
      <c r="D44" s="91"/>
      <c r="E44" s="91"/>
      <c r="F44" s="91"/>
    </row>
    <row r="45" spans="1:6" x14ac:dyDescent="0.25">
      <c r="A45" s="154" t="s">
        <v>551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552</v>
      </c>
      <c r="B47" s="53"/>
      <c r="C47" s="53"/>
      <c r="D47" s="53"/>
      <c r="E47" s="53"/>
      <c r="F47" s="53"/>
    </row>
    <row r="48" spans="1:6" x14ac:dyDescent="0.25">
      <c r="A48" s="154" t="s">
        <v>550</v>
      </c>
      <c r="B48" s="91"/>
      <c r="C48" s="91"/>
      <c r="D48" s="91"/>
      <c r="E48" s="91"/>
      <c r="F48" s="91"/>
    </row>
    <row r="49" spans="1:6" x14ac:dyDescent="0.25">
      <c r="A49" s="154" t="s">
        <v>551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553</v>
      </c>
      <c r="B51" s="53"/>
      <c r="C51" s="53"/>
      <c r="D51" s="53"/>
      <c r="E51" s="53"/>
      <c r="F51" s="53"/>
    </row>
    <row r="52" spans="1:6" x14ac:dyDescent="0.25">
      <c r="A52" s="154" t="s">
        <v>550</v>
      </c>
      <c r="B52" s="91"/>
      <c r="C52" s="91"/>
      <c r="D52" s="91"/>
      <c r="E52" s="91"/>
      <c r="F52" s="91"/>
    </row>
    <row r="53" spans="1:6" x14ac:dyDescent="0.25">
      <c r="A53" s="154" t="s">
        <v>551</v>
      </c>
      <c r="B53" s="91"/>
      <c r="C53" s="91"/>
      <c r="D53" s="91"/>
      <c r="E53" s="91"/>
      <c r="F53" s="91"/>
    </row>
    <row r="54" spans="1:6" x14ac:dyDescent="0.25">
      <c r="A54" s="154" t="s">
        <v>554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555</v>
      </c>
      <c r="B56" s="53"/>
      <c r="C56" s="53"/>
      <c r="D56" s="53"/>
      <c r="E56" s="53"/>
      <c r="F56" s="53"/>
    </row>
    <row r="57" spans="1:6" x14ac:dyDescent="0.25">
      <c r="A57" s="154" t="s">
        <v>550</v>
      </c>
      <c r="B57" s="91"/>
      <c r="C57" s="91"/>
      <c r="D57" s="91"/>
      <c r="E57" s="91"/>
      <c r="F57" s="91"/>
    </row>
    <row r="58" spans="1:6" x14ac:dyDescent="0.25">
      <c r="A58" s="154" t="s">
        <v>551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556</v>
      </c>
      <c r="B60" s="53"/>
      <c r="C60" s="53"/>
      <c r="D60" s="53"/>
      <c r="E60" s="53"/>
      <c r="F60" s="53"/>
    </row>
    <row r="61" spans="1:6" x14ac:dyDescent="0.25">
      <c r="A61" s="154" t="s">
        <v>557</v>
      </c>
      <c r="B61" s="141"/>
      <c r="C61" s="141"/>
      <c r="D61" s="141"/>
      <c r="E61" s="141"/>
      <c r="F61" s="141"/>
    </row>
    <row r="62" spans="1:6" x14ac:dyDescent="0.25">
      <c r="A62" s="154" t="s">
        <v>558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559</v>
      </c>
      <c r="B64" s="141"/>
      <c r="C64" s="141"/>
      <c r="D64" s="141"/>
      <c r="E64" s="141"/>
      <c r="F64" s="141"/>
    </row>
    <row r="65" spans="1:6" x14ac:dyDescent="0.25">
      <c r="A65" s="154" t="s">
        <v>560</v>
      </c>
      <c r="B65" s="141"/>
      <c r="C65" s="141"/>
      <c r="D65" s="141"/>
      <c r="E65" s="141"/>
      <c r="F65" s="141"/>
    </row>
    <row r="66" spans="1:6" x14ac:dyDescent="0.25">
      <c r="A66" s="154" t="s">
        <v>561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86" t="s">
        <v>446</v>
      </c>
      <c r="B1" s="186"/>
      <c r="C1" s="186"/>
      <c r="D1" s="186"/>
      <c r="E1" s="186"/>
      <c r="F1" s="186"/>
      <c r="G1" s="186"/>
    </row>
    <row r="2" spans="1:7" x14ac:dyDescent="0.25">
      <c r="A2" s="128" t="str">
        <f>'Formato 1'!A2</f>
        <v>Municipio de Tierra Blanca, Guanajuato</v>
      </c>
      <c r="B2" s="129"/>
      <c r="C2" s="129"/>
      <c r="D2" s="129"/>
      <c r="E2" s="129"/>
      <c r="F2" s="129"/>
      <c r="G2" s="130"/>
    </row>
    <row r="3" spans="1:7" x14ac:dyDescent="0.25">
      <c r="A3" s="131" t="s">
        <v>447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448</v>
      </c>
      <c r="B5" s="132"/>
      <c r="C5" s="132"/>
      <c r="D5" s="132"/>
      <c r="E5" s="132"/>
      <c r="F5" s="132"/>
      <c r="G5" s="133"/>
    </row>
    <row r="6" spans="1:7" x14ac:dyDescent="0.25">
      <c r="A6" s="184" t="s">
        <v>498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83.25" customHeight="1" x14ac:dyDescent="0.25">
      <c r="A7" s="185"/>
      <c r="B7" s="70" t="s">
        <v>562</v>
      </c>
      <c r="C7" s="185"/>
      <c r="D7" s="185"/>
      <c r="E7" s="185"/>
      <c r="F7" s="185"/>
      <c r="G7" s="185"/>
    </row>
    <row r="8" spans="1:7" ht="30" x14ac:dyDescent="0.25">
      <c r="A8" s="71" t="s">
        <v>505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241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242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243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563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245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246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564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565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566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266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267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567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506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568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569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570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292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293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507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296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571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298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479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300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572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87" t="s">
        <v>481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Municipio de Tierra Blanca, Guanajuato</v>
      </c>
      <c r="B2" s="129"/>
      <c r="C2" s="129"/>
      <c r="D2" s="129"/>
      <c r="E2" s="129"/>
      <c r="F2" s="129"/>
      <c r="G2" s="130"/>
    </row>
    <row r="3" spans="1:7" x14ac:dyDescent="0.25">
      <c r="A3" s="113" t="s">
        <v>482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448</v>
      </c>
      <c r="B5" s="114"/>
      <c r="C5" s="114"/>
      <c r="D5" s="114"/>
      <c r="E5" s="114"/>
      <c r="F5" s="114"/>
      <c r="G5" s="115"/>
    </row>
    <row r="6" spans="1:7" x14ac:dyDescent="0.25">
      <c r="A6" s="188" t="s">
        <v>573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57.75" customHeight="1" x14ac:dyDescent="0.25">
      <c r="A7" s="189"/>
      <c r="B7" s="37" t="s">
        <v>562</v>
      </c>
      <c r="C7" s="185"/>
      <c r="D7" s="185"/>
      <c r="E7" s="185"/>
      <c r="F7" s="185"/>
      <c r="G7" s="185"/>
    </row>
    <row r="8" spans="1:7" x14ac:dyDescent="0.25">
      <c r="A8" s="26" t="s">
        <v>483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574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575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486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487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576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489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490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491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492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493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574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575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486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487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576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489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490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494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492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495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87" t="s">
        <v>496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Municipio de Tierra Blanca, Guanajuato</v>
      </c>
      <c r="B2" s="129"/>
      <c r="C2" s="129"/>
      <c r="D2" s="129"/>
      <c r="E2" s="129"/>
      <c r="F2" s="129"/>
      <c r="G2" s="130"/>
    </row>
    <row r="3" spans="1:7" x14ac:dyDescent="0.25">
      <c r="A3" s="113" t="s">
        <v>497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1" t="s">
        <v>498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f>+F5+1</f>
        <v>2022</v>
      </c>
    </row>
    <row r="6" spans="1:7" ht="32.25" x14ac:dyDescent="0.25">
      <c r="A6" s="168"/>
      <c r="B6" s="193"/>
      <c r="C6" s="193"/>
      <c r="D6" s="193"/>
      <c r="E6" s="193"/>
      <c r="F6" s="193"/>
      <c r="G6" s="37" t="s">
        <v>577</v>
      </c>
    </row>
    <row r="7" spans="1:7" x14ac:dyDescent="0.25">
      <c r="A7" s="62" t="s">
        <v>505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578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579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459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460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580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581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463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464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582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466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583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584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506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585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586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473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474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587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507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296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508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298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479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588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480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90" t="s">
        <v>589</v>
      </c>
      <c r="B39" s="190"/>
      <c r="C39" s="190"/>
      <c r="D39" s="190"/>
      <c r="E39" s="190"/>
      <c r="F39" s="190"/>
      <c r="G39" s="190"/>
    </row>
    <row r="40" spans="1:7" x14ac:dyDescent="0.25">
      <c r="A40" s="190" t="s">
        <v>590</v>
      </c>
      <c r="B40" s="190"/>
      <c r="C40" s="190"/>
      <c r="D40" s="190"/>
      <c r="E40" s="190"/>
      <c r="F40" s="190"/>
      <c r="G40" s="19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87" t="s">
        <v>511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Municipio de Tierra Blanca, Guanajuato</v>
      </c>
      <c r="B2" s="129"/>
      <c r="C2" s="129"/>
      <c r="D2" s="129"/>
      <c r="E2" s="129"/>
      <c r="F2" s="129"/>
      <c r="G2" s="130"/>
    </row>
    <row r="3" spans="1:7" x14ac:dyDescent="0.25">
      <c r="A3" s="113" t="s">
        <v>512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4" t="s">
        <v>573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v>2022</v>
      </c>
    </row>
    <row r="6" spans="1:7" ht="48.75" customHeight="1" x14ac:dyDescent="0.25">
      <c r="A6" s="195"/>
      <c r="B6" s="193"/>
      <c r="C6" s="193"/>
      <c r="D6" s="193"/>
      <c r="E6" s="193"/>
      <c r="F6" s="193"/>
      <c r="G6" s="37" t="s">
        <v>591</v>
      </c>
    </row>
    <row r="7" spans="1:7" x14ac:dyDescent="0.25">
      <c r="A7" s="26" t="s">
        <v>483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574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575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486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487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576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489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490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491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492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493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574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575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486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487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576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489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490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494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492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592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90" t="s">
        <v>589</v>
      </c>
      <c r="B32" s="190"/>
      <c r="C32" s="190"/>
      <c r="D32" s="190"/>
      <c r="E32" s="190"/>
      <c r="F32" s="190"/>
      <c r="G32" s="190"/>
    </row>
    <row r="33" spans="1:7" x14ac:dyDescent="0.25">
      <c r="A33" s="190" t="s">
        <v>590</v>
      </c>
      <c r="B33" s="190"/>
      <c r="C33" s="190"/>
      <c r="D33" s="190"/>
      <c r="E33" s="190"/>
      <c r="F33" s="190"/>
      <c r="G33" s="19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196" t="s">
        <v>515</v>
      </c>
      <c r="B1" s="196"/>
      <c r="C1" s="196"/>
      <c r="D1" s="196"/>
      <c r="E1" s="196"/>
      <c r="F1" s="196"/>
    </row>
    <row r="2" spans="1:6" ht="20.100000000000001" customHeight="1" x14ac:dyDescent="0.25">
      <c r="A2" s="110" t="str">
        <f>'Formato 1'!A2</f>
        <v>Municipio de Tierra Blanca, Guanajuato</v>
      </c>
      <c r="B2" s="134"/>
      <c r="C2" s="134"/>
      <c r="D2" s="134"/>
      <c r="E2" s="134"/>
      <c r="F2" s="135"/>
    </row>
    <row r="3" spans="1:6" ht="29.25" customHeight="1" x14ac:dyDescent="0.25">
      <c r="A3" s="136" t="s">
        <v>516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517</v>
      </c>
      <c r="C4" s="121" t="s">
        <v>518</v>
      </c>
      <c r="D4" s="121" t="s">
        <v>519</v>
      </c>
      <c r="E4" s="121" t="s">
        <v>520</v>
      </c>
      <c r="F4" s="121" t="s">
        <v>521</v>
      </c>
    </row>
    <row r="5" spans="1:6" ht="12.75" customHeight="1" x14ac:dyDescent="0.25">
      <c r="A5" s="18" t="s">
        <v>522</v>
      </c>
      <c r="B5" s="53"/>
      <c r="C5" s="53"/>
      <c r="D5" s="53"/>
      <c r="E5" s="53"/>
      <c r="F5" s="53"/>
    </row>
    <row r="6" spans="1:6" ht="30" x14ac:dyDescent="0.25">
      <c r="A6" s="59" t="s">
        <v>523</v>
      </c>
      <c r="B6" s="60"/>
      <c r="C6" s="60"/>
      <c r="D6" s="60"/>
      <c r="E6" s="60"/>
      <c r="F6" s="60"/>
    </row>
    <row r="7" spans="1:6" ht="15" x14ac:dyDescent="0.25">
      <c r="A7" s="59" t="s">
        <v>524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525</v>
      </c>
      <c r="B9" s="45"/>
      <c r="C9" s="45"/>
      <c r="D9" s="45"/>
      <c r="E9" s="45"/>
      <c r="F9" s="45"/>
    </row>
    <row r="10" spans="1:6" ht="15" x14ac:dyDescent="0.25">
      <c r="A10" s="59" t="s">
        <v>526</v>
      </c>
      <c r="B10" s="60"/>
      <c r="C10" s="60"/>
      <c r="D10" s="60"/>
      <c r="E10" s="60"/>
      <c r="F10" s="60"/>
    </row>
    <row r="11" spans="1:6" ht="15" x14ac:dyDescent="0.25">
      <c r="A11" s="80" t="s">
        <v>527</v>
      </c>
      <c r="B11" s="60"/>
      <c r="C11" s="60"/>
      <c r="D11" s="60"/>
      <c r="E11" s="60"/>
      <c r="F11" s="60"/>
    </row>
    <row r="12" spans="1:6" ht="15" x14ac:dyDescent="0.25">
      <c r="A12" s="80" t="s">
        <v>528</v>
      </c>
      <c r="B12" s="60"/>
      <c r="C12" s="60"/>
      <c r="D12" s="60"/>
      <c r="E12" s="60"/>
      <c r="F12" s="60"/>
    </row>
    <row r="13" spans="1:6" ht="15" x14ac:dyDescent="0.25">
      <c r="A13" s="80" t="s">
        <v>529</v>
      </c>
      <c r="B13" s="60"/>
      <c r="C13" s="60"/>
      <c r="D13" s="60"/>
      <c r="E13" s="60"/>
      <c r="F13" s="60"/>
    </row>
    <row r="14" spans="1:6" ht="15" x14ac:dyDescent="0.25">
      <c r="A14" s="59" t="s">
        <v>530</v>
      </c>
      <c r="B14" s="60"/>
      <c r="C14" s="60"/>
      <c r="D14" s="60"/>
      <c r="E14" s="60"/>
      <c r="F14" s="60"/>
    </row>
    <row r="15" spans="1:6" ht="15" x14ac:dyDescent="0.25">
      <c r="A15" s="80" t="s">
        <v>527</v>
      </c>
      <c r="B15" s="60"/>
      <c r="C15" s="60"/>
      <c r="D15" s="60"/>
      <c r="E15" s="60"/>
      <c r="F15" s="60"/>
    </row>
    <row r="16" spans="1:6" ht="15" x14ac:dyDescent="0.25">
      <c r="A16" s="80" t="s">
        <v>528</v>
      </c>
      <c r="B16" s="60"/>
      <c r="C16" s="60"/>
      <c r="D16" s="60"/>
      <c r="E16" s="60"/>
      <c r="F16" s="60"/>
    </row>
    <row r="17" spans="1:6" ht="15" x14ac:dyDescent="0.25">
      <c r="A17" s="80" t="s">
        <v>529</v>
      </c>
      <c r="B17" s="60"/>
      <c r="C17" s="60"/>
      <c r="D17" s="60"/>
      <c r="E17" s="60"/>
      <c r="F17" s="60"/>
    </row>
    <row r="18" spans="1:6" ht="15" x14ac:dyDescent="0.25">
      <c r="A18" s="59" t="s">
        <v>531</v>
      </c>
      <c r="B18" s="122"/>
      <c r="C18" s="60"/>
      <c r="D18" s="60"/>
      <c r="E18" s="60"/>
      <c r="F18" s="60"/>
    </row>
    <row r="19" spans="1:6" ht="15" x14ac:dyDescent="0.25">
      <c r="A19" s="59" t="s">
        <v>532</v>
      </c>
      <c r="B19" s="60"/>
      <c r="C19" s="60"/>
      <c r="D19" s="60"/>
      <c r="E19" s="60"/>
      <c r="F19" s="60"/>
    </row>
    <row r="20" spans="1:6" ht="30" x14ac:dyDescent="0.25">
      <c r="A20" s="59" t="s">
        <v>533</v>
      </c>
      <c r="B20" s="123"/>
      <c r="C20" s="123"/>
      <c r="D20" s="123"/>
      <c r="E20" s="123"/>
      <c r="F20" s="123"/>
    </row>
    <row r="21" spans="1:6" ht="30" x14ac:dyDescent="0.25">
      <c r="A21" s="59" t="s">
        <v>534</v>
      </c>
      <c r="B21" s="123"/>
      <c r="C21" s="123"/>
      <c r="D21" s="123"/>
      <c r="E21" s="123"/>
      <c r="F21" s="123"/>
    </row>
    <row r="22" spans="1:6" ht="30" x14ac:dyDescent="0.25">
      <c r="A22" s="59" t="s">
        <v>535</v>
      </c>
      <c r="B22" s="123"/>
      <c r="C22" s="123"/>
      <c r="D22" s="123"/>
      <c r="E22" s="123"/>
      <c r="F22" s="123"/>
    </row>
    <row r="23" spans="1:6" ht="15" x14ac:dyDescent="0.25">
      <c r="A23" s="59" t="s">
        <v>536</v>
      </c>
      <c r="B23" s="123"/>
      <c r="C23" s="123"/>
      <c r="D23" s="123"/>
      <c r="E23" s="123"/>
      <c r="F23" s="123"/>
    </row>
    <row r="24" spans="1:6" ht="15" x14ac:dyDescent="0.25">
      <c r="A24" s="59" t="s">
        <v>537</v>
      </c>
      <c r="B24" s="124"/>
      <c r="C24" s="60"/>
      <c r="D24" s="60"/>
      <c r="E24" s="60"/>
      <c r="F24" s="60"/>
    </row>
    <row r="25" spans="1:6" ht="15" x14ac:dyDescent="0.25">
      <c r="A25" s="59" t="s">
        <v>538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539</v>
      </c>
      <c r="B27" s="45"/>
      <c r="C27" s="45"/>
      <c r="D27" s="45"/>
      <c r="E27" s="45"/>
      <c r="F27" s="45"/>
    </row>
    <row r="28" spans="1:6" ht="15" x14ac:dyDescent="0.25">
      <c r="A28" s="59" t="s">
        <v>540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541</v>
      </c>
      <c r="B30" s="45"/>
      <c r="C30" s="45"/>
      <c r="D30" s="45"/>
      <c r="E30" s="45"/>
      <c r="F30" s="45"/>
    </row>
    <row r="31" spans="1:6" ht="15" x14ac:dyDescent="0.25">
      <c r="A31" s="59" t="s">
        <v>526</v>
      </c>
      <c r="B31" s="60"/>
      <c r="C31" s="60"/>
      <c r="D31" s="60"/>
      <c r="E31" s="60"/>
      <c r="F31" s="60"/>
    </row>
    <row r="32" spans="1:6" ht="15" x14ac:dyDescent="0.25">
      <c r="A32" s="59" t="s">
        <v>530</v>
      </c>
      <c r="B32" s="60"/>
      <c r="C32" s="60"/>
      <c r="D32" s="60"/>
      <c r="E32" s="60"/>
      <c r="F32" s="60"/>
    </row>
    <row r="33" spans="1:6" ht="15" x14ac:dyDescent="0.25">
      <c r="A33" s="59" t="s">
        <v>542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543</v>
      </c>
      <c r="B35" s="45"/>
      <c r="C35" s="45"/>
      <c r="D35" s="45"/>
      <c r="E35" s="45"/>
      <c r="F35" s="45"/>
    </row>
    <row r="36" spans="1:6" ht="15" x14ac:dyDescent="0.25">
      <c r="A36" s="59" t="s">
        <v>544</v>
      </c>
      <c r="B36" s="60"/>
      <c r="C36" s="60"/>
      <c r="D36" s="60"/>
      <c r="E36" s="60"/>
      <c r="F36" s="60"/>
    </row>
    <row r="37" spans="1:6" ht="15" x14ac:dyDescent="0.25">
      <c r="A37" s="59" t="s">
        <v>545</v>
      </c>
      <c r="B37" s="60"/>
      <c r="C37" s="60"/>
      <c r="D37" s="60"/>
      <c r="E37" s="60"/>
      <c r="F37" s="60"/>
    </row>
    <row r="38" spans="1:6" ht="15" x14ac:dyDescent="0.25">
      <c r="A38" s="59" t="s">
        <v>546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547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548</v>
      </c>
      <c r="B42" s="45"/>
      <c r="C42" s="45"/>
      <c r="D42" s="45"/>
      <c r="E42" s="45"/>
      <c r="F42" s="45"/>
    </row>
    <row r="43" spans="1:6" ht="15" x14ac:dyDescent="0.25">
      <c r="A43" s="59" t="s">
        <v>549</v>
      </c>
      <c r="B43" s="60"/>
      <c r="C43" s="60"/>
      <c r="D43" s="60"/>
      <c r="E43" s="60"/>
      <c r="F43" s="60"/>
    </row>
    <row r="44" spans="1:6" ht="15" x14ac:dyDescent="0.25">
      <c r="A44" s="59" t="s">
        <v>550</v>
      </c>
      <c r="B44" s="60"/>
      <c r="C44" s="60"/>
      <c r="D44" s="60"/>
      <c r="E44" s="60"/>
      <c r="F44" s="60"/>
    </row>
    <row r="45" spans="1:6" ht="15" x14ac:dyDescent="0.25">
      <c r="A45" s="59" t="s">
        <v>551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552</v>
      </c>
      <c r="B47" s="45"/>
      <c r="C47" s="45"/>
      <c r="D47" s="45"/>
      <c r="E47" s="45"/>
      <c r="F47" s="45"/>
    </row>
    <row r="48" spans="1:6" ht="15" x14ac:dyDescent="0.25">
      <c r="A48" s="59" t="s">
        <v>550</v>
      </c>
      <c r="B48" s="123"/>
      <c r="C48" s="123"/>
      <c r="D48" s="123"/>
      <c r="E48" s="123"/>
      <c r="F48" s="123"/>
    </row>
    <row r="49" spans="1:6" ht="15" x14ac:dyDescent="0.25">
      <c r="A49" s="59" t="s">
        <v>551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553</v>
      </c>
      <c r="B51" s="45"/>
      <c r="C51" s="45"/>
      <c r="D51" s="45"/>
      <c r="E51" s="45"/>
      <c r="F51" s="45"/>
    </row>
    <row r="52" spans="1:6" ht="15" x14ac:dyDescent="0.25">
      <c r="A52" s="59" t="s">
        <v>550</v>
      </c>
      <c r="B52" s="60"/>
      <c r="C52" s="60"/>
      <c r="D52" s="60"/>
      <c r="E52" s="60"/>
      <c r="F52" s="60"/>
    </row>
    <row r="53" spans="1:6" ht="15" x14ac:dyDescent="0.25">
      <c r="A53" s="59" t="s">
        <v>551</v>
      </c>
      <c r="B53" s="60"/>
      <c r="C53" s="60"/>
      <c r="D53" s="60"/>
      <c r="E53" s="60"/>
      <c r="F53" s="60"/>
    </row>
    <row r="54" spans="1:6" ht="15" x14ac:dyDescent="0.25">
      <c r="A54" s="59" t="s">
        <v>554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555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550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551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556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557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558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559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560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561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topLeftCell="A19" zoomScale="75" zoomScaleNormal="75" workbookViewId="0">
      <selection activeCell="H32" sqref="H32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0" t="s">
        <v>124</v>
      </c>
      <c r="B1" s="161"/>
      <c r="C1" s="161"/>
      <c r="D1" s="161"/>
      <c r="E1" s="161"/>
      <c r="F1" s="161"/>
      <c r="G1" s="161"/>
      <c r="H1" s="162"/>
    </row>
    <row r="2" spans="1:8" x14ac:dyDescent="0.25">
      <c r="A2" s="110" t="str">
        <f>'Formato 1'!A2</f>
        <v>Municipio de Tierra Blanca, Guanajuato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125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2025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135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136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137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138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139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</row>
    <row r="14" spans="1:8" x14ac:dyDescent="0.25">
      <c r="A14" s="105" t="s">
        <v>140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141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142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143</v>
      </c>
      <c r="B18" s="4">
        <v>6861767.9000000004</v>
      </c>
      <c r="C18" s="108"/>
      <c r="D18" s="108"/>
      <c r="E18" s="108"/>
      <c r="F18" s="4">
        <v>0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144</v>
      </c>
      <c r="B20" s="4">
        <f t="shared" ref="B20:H20" si="2">B8+B18</f>
        <v>6861767.9000000004</v>
      </c>
      <c r="C20" s="4">
        <f t="shared" si="2"/>
        <v>0</v>
      </c>
      <c r="D20" s="4">
        <f t="shared" si="2"/>
        <v>0</v>
      </c>
      <c r="E20" s="4">
        <f t="shared" si="2"/>
        <v>0</v>
      </c>
      <c r="F20" s="4">
        <v>7283467.9699999997</v>
      </c>
      <c r="G20" s="4">
        <f t="shared" si="2"/>
        <v>0</v>
      </c>
      <c r="H20" s="4">
        <f t="shared" si="2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3">SUM(C23:C25)</f>
        <v>0</v>
      </c>
      <c r="D22" s="4">
        <f t="shared" si="3"/>
        <v>0</v>
      </c>
      <c r="E22" s="4">
        <f t="shared" si="3"/>
        <v>0</v>
      </c>
      <c r="F22" s="4">
        <f t="shared" si="3"/>
        <v>0</v>
      </c>
      <c r="G22" s="4">
        <f t="shared" si="3"/>
        <v>0</v>
      </c>
      <c r="H22" s="4">
        <f t="shared" si="3"/>
        <v>0</v>
      </c>
    </row>
    <row r="23" spans="1:8" ht="15" customHeight="1" x14ac:dyDescent="0.25">
      <c r="A23" s="109" t="s">
        <v>146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4">SUM(C28:C30)</f>
        <v>0</v>
      </c>
      <c r="D27" s="4">
        <f t="shared" si="4"/>
        <v>0</v>
      </c>
      <c r="E27" s="4">
        <f t="shared" si="4"/>
        <v>0</v>
      </c>
      <c r="F27" s="4">
        <f t="shared" si="4"/>
        <v>0</v>
      </c>
      <c r="G27" s="4">
        <f t="shared" si="4"/>
        <v>0</v>
      </c>
      <c r="H27" s="4">
        <f t="shared" si="4"/>
        <v>0</v>
      </c>
    </row>
    <row r="28" spans="1:8" ht="15" customHeight="1" x14ac:dyDescent="0.25">
      <c r="A28" s="109" t="s">
        <v>150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151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152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153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63" t="s">
        <v>154</v>
      </c>
      <c r="B33" s="163"/>
      <c r="C33" s="163"/>
      <c r="D33" s="163"/>
      <c r="E33" s="163"/>
      <c r="F33" s="163"/>
      <c r="G33" s="163"/>
      <c r="H33" s="163"/>
    </row>
    <row r="34" spans="1:8" ht="14.45" customHeight="1" x14ac:dyDescent="0.25">
      <c r="A34" s="163"/>
      <c r="B34" s="163"/>
      <c r="C34" s="163"/>
      <c r="D34" s="163"/>
      <c r="E34" s="163"/>
      <c r="F34" s="163"/>
      <c r="G34" s="163"/>
      <c r="H34" s="163"/>
    </row>
    <row r="35" spans="1:8" ht="14.45" customHeight="1" x14ac:dyDescent="0.25">
      <c r="A35" s="163"/>
      <c r="B35" s="163"/>
      <c r="C35" s="163"/>
      <c r="D35" s="163"/>
      <c r="E35" s="163"/>
      <c r="F35" s="163"/>
      <c r="G35" s="163"/>
      <c r="H35" s="163"/>
    </row>
    <row r="36" spans="1:8" ht="14.45" customHeight="1" x14ac:dyDescent="0.25">
      <c r="A36" s="163"/>
      <c r="B36" s="163"/>
      <c r="C36" s="163"/>
      <c r="D36" s="163"/>
      <c r="E36" s="163"/>
      <c r="F36" s="163"/>
      <c r="G36" s="163"/>
      <c r="H36" s="163"/>
    </row>
    <row r="37" spans="1:8" ht="14.45" customHeight="1" x14ac:dyDescent="0.25">
      <c r="A37" s="163"/>
      <c r="B37" s="163"/>
      <c r="C37" s="163"/>
      <c r="D37" s="163"/>
      <c r="E37" s="163"/>
      <c r="F37" s="163"/>
      <c r="G37" s="163"/>
      <c r="H37" s="163"/>
    </row>
    <row r="38" spans="1:8" x14ac:dyDescent="0.25">
      <c r="A38" s="61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161</v>
      </c>
      <c r="B41" s="4">
        <f>SUM(B42:B44)</f>
        <v>0</v>
      </c>
      <c r="C41" s="4">
        <f t="shared" ref="C41:F41" si="5">SUM(C42:C44)</f>
        <v>0</v>
      </c>
      <c r="D41" s="4">
        <f t="shared" si="5"/>
        <v>0</v>
      </c>
      <c r="E41" s="4">
        <f t="shared" si="5"/>
        <v>0</v>
      </c>
      <c r="F41" s="4">
        <f t="shared" si="5"/>
        <v>0</v>
      </c>
    </row>
    <row r="42" spans="1:8" x14ac:dyDescent="0.25">
      <c r="A42" s="109" t="s">
        <v>162</v>
      </c>
      <c r="B42" s="47"/>
      <c r="C42" s="47"/>
      <c r="D42" s="47"/>
      <c r="E42" s="47"/>
      <c r="F42" s="47"/>
      <c r="G42" s="69"/>
    </row>
    <row r="43" spans="1:8" x14ac:dyDescent="0.25">
      <c r="A43" s="109" t="s">
        <v>163</v>
      </c>
      <c r="B43" s="47"/>
      <c r="C43" s="47"/>
      <c r="D43" s="47"/>
      <c r="E43" s="47"/>
      <c r="F43" s="47"/>
      <c r="G43" s="69"/>
    </row>
    <row r="44" spans="1:8" x14ac:dyDescent="0.25">
      <c r="A44" s="109" t="s">
        <v>164</v>
      </c>
      <c r="B44" s="47"/>
      <c r="C44" s="47"/>
      <c r="D44" s="47"/>
      <c r="E44" s="47"/>
      <c r="F44" s="47"/>
      <c r="G44" s="69"/>
    </row>
    <row r="45" spans="1:8" x14ac:dyDescent="0.25">
      <c r="A45" s="11" t="s">
        <v>153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9 B41:F41 B17:H17 B19:H19 C18:H18 B21:H31 B20:E20 G20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K7" sqref="K7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0" t="s">
        <v>165</v>
      </c>
      <c r="B1" s="161"/>
      <c r="C1" s="161"/>
      <c r="D1" s="161"/>
      <c r="E1" s="161"/>
      <c r="F1" s="161"/>
      <c r="G1" s="161"/>
      <c r="H1" s="161"/>
      <c r="I1" s="161"/>
      <c r="J1" s="161"/>
      <c r="K1" s="162"/>
    </row>
    <row r="2" spans="1:11" x14ac:dyDescent="0.25">
      <c r="A2" s="110" t="str">
        <f>'Formato 1'!A2</f>
        <v>Municipio de Tierra Blanca, Guanajuato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166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167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168</v>
      </c>
      <c r="B6" s="7" t="s">
        <v>169</v>
      </c>
      <c r="C6" s="7" t="s">
        <v>170</v>
      </c>
      <c r="D6" s="7" t="s">
        <v>171</v>
      </c>
      <c r="E6" s="7" t="s">
        <v>172</v>
      </c>
      <c r="F6" s="7" t="s">
        <v>173</v>
      </c>
      <c r="G6" s="7" t="s">
        <v>174</v>
      </c>
      <c r="H6" s="7" t="s">
        <v>175</v>
      </c>
      <c r="I6" s="1" t="s">
        <v>176</v>
      </c>
      <c r="J6" s="1" t="s">
        <v>177</v>
      </c>
      <c r="K6" s="1" t="s">
        <v>178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179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180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181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182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183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184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185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186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187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188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153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189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abSelected="1" topLeftCell="A4" zoomScale="75" zoomScaleNormal="75" workbookViewId="0">
      <selection activeCell="C48" sqref="C48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0" t="s">
        <v>190</v>
      </c>
      <c r="B1" s="161"/>
      <c r="C1" s="161"/>
      <c r="D1" s="162"/>
    </row>
    <row r="2" spans="1:4" x14ac:dyDescent="0.25">
      <c r="A2" s="110" t="str">
        <f>'Formato 1'!A2</f>
        <v>Municipio de Tierra Blanca, Guanajuato</v>
      </c>
      <c r="B2" s="111"/>
      <c r="C2" s="111"/>
      <c r="D2" s="112"/>
    </row>
    <row r="3" spans="1:4" x14ac:dyDescent="0.25">
      <c r="A3" s="113" t="s">
        <v>191</v>
      </c>
      <c r="B3" s="114"/>
      <c r="C3" s="114"/>
      <c r="D3" s="115"/>
    </row>
    <row r="4" spans="1:4" x14ac:dyDescent="0.25">
      <c r="A4" s="113" t="str">
        <f>'Formato 3'!A4</f>
        <v>Del 1 de Enero al 31 de Marzo de 2025 (b)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6</v>
      </c>
      <c r="B7" s="7" t="s">
        <v>192</v>
      </c>
      <c r="C7" s="7" t="s">
        <v>193</v>
      </c>
      <c r="D7" s="7" t="s">
        <v>194</v>
      </c>
    </row>
    <row r="8" spans="1:4" x14ac:dyDescent="0.25">
      <c r="A8" s="3" t="s">
        <v>195</v>
      </c>
      <c r="B8" s="14">
        <f>SUM(B9:B11)</f>
        <v>111086793.61</v>
      </c>
      <c r="C8" s="14">
        <f>SUM(C9:C11)</f>
        <v>145053349.73000002</v>
      </c>
      <c r="D8" s="14">
        <f>SUM(D9:D11)</f>
        <v>145053349.73000002</v>
      </c>
    </row>
    <row r="9" spans="1:4" x14ac:dyDescent="0.25">
      <c r="A9" s="58" t="s">
        <v>196</v>
      </c>
      <c r="B9" s="94">
        <v>69086793.609999999</v>
      </c>
      <c r="C9" s="94">
        <v>91028662.510000005</v>
      </c>
      <c r="D9" s="94">
        <v>91028662.510000005</v>
      </c>
    </row>
    <row r="10" spans="1:4" x14ac:dyDescent="0.25">
      <c r="A10" s="58" t="s">
        <v>197</v>
      </c>
      <c r="B10" s="94">
        <v>42000000</v>
      </c>
      <c r="C10" s="94">
        <v>54024687.219999999</v>
      </c>
      <c r="D10" s="94">
        <v>54024687.219999999</v>
      </c>
    </row>
    <row r="11" spans="1:4" x14ac:dyDescent="0.25">
      <c r="A11" s="58" t="s">
        <v>198</v>
      </c>
      <c r="B11" s="94">
        <v>0</v>
      </c>
      <c r="C11" s="94">
        <v>0</v>
      </c>
      <c r="D11" s="94"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199</v>
      </c>
      <c r="B13" s="14">
        <f>B14+B15</f>
        <v>111086793.61</v>
      </c>
      <c r="C13" s="14">
        <f>C14+C15</f>
        <v>150285741.43000001</v>
      </c>
      <c r="D13" s="14">
        <f>D14+D15</f>
        <v>147299264.16999999</v>
      </c>
    </row>
    <row r="14" spans="1:4" x14ac:dyDescent="0.25">
      <c r="A14" s="58" t="s">
        <v>200</v>
      </c>
      <c r="B14" s="94">
        <v>69086793.609999999</v>
      </c>
      <c r="C14" s="94">
        <v>90006738.810000002</v>
      </c>
      <c r="D14" s="94">
        <v>89768705.319999993</v>
      </c>
    </row>
    <row r="15" spans="1:4" x14ac:dyDescent="0.25">
      <c r="A15" s="58" t="s">
        <v>201</v>
      </c>
      <c r="B15" s="94">
        <v>42000000</v>
      </c>
      <c r="C15" s="94">
        <v>60279002.619999997</v>
      </c>
      <c r="D15" s="94">
        <v>57530558.850000001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202</v>
      </c>
      <c r="B17" s="15">
        <v>0</v>
      </c>
      <c r="C17" s="14">
        <f>C18+C19</f>
        <v>10034522.449999999</v>
      </c>
      <c r="D17" s="14">
        <f>D18+D19</f>
        <v>10034522.449999999</v>
      </c>
    </row>
    <row r="18" spans="1:4" x14ac:dyDescent="0.25">
      <c r="A18" s="58" t="s">
        <v>203</v>
      </c>
      <c r="B18" s="16">
        <v>0</v>
      </c>
      <c r="C18" s="47">
        <v>6384938.79</v>
      </c>
      <c r="D18" s="47">
        <v>6384938.79</v>
      </c>
    </row>
    <row r="19" spans="1:4" x14ac:dyDescent="0.25">
      <c r="A19" s="58" t="s">
        <v>204</v>
      </c>
      <c r="B19" s="16">
        <v>0</v>
      </c>
      <c r="C19" s="47">
        <v>3649583.66</v>
      </c>
      <c r="D19" s="47">
        <v>3649583.66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205</v>
      </c>
      <c r="B21" s="14">
        <f>B8-B13+B17</f>
        <v>0</v>
      </c>
      <c r="C21" s="14">
        <f>C8-C13+C17</f>
        <v>4802130.7500000112</v>
      </c>
      <c r="D21" s="14">
        <f>D8-D13+D17</f>
        <v>7788608.0100000314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206</v>
      </c>
      <c r="B23" s="14">
        <f>B21-B11</f>
        <v>0</v>
      </c>
      <c r="C23" s="14">
        <f>C21-C11</f>
        <v>4802130.7500000112</v>
      </c>
      <c r="D23" s="14">
        <f>D21-D11</f>
        <v>7788608.0100000314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207</v>
      </c>
      <c r="B25" s="14">
        <f>B23-B17</f>
        <v>0</v>
      </c>
      <c r="C25" s="14">
        <f>C23-C17</f>
        <v>-5232391.6999999881</v>
      </c>
      <c r="D25" s="14">
        <f>D23-D17</f>
        <v>-2245914.4399999678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208</v>
      </c>
      <c r="B28" s="7" t="s">
        <v>209</v>
      </c>
      <c r="C28" s="7" t="s">
        <v>193</v>
      </c>
      <c r="D28" s="7" t="s">
        <v>210</v>
      </c>
    </row>
    <row r="29" spans="1:4" x14ac:dyDescent="0.25">
      <c r="A29" s="3" t="s">
        <v>211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212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213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214</v>
      </c>
      <c r="B33" s="4">
        <f>B25+B29</f>
        <v>0</v>
      </c>
      <c r="C33" s="4">
        <f>C25+C29</f>
        <v>-5232391.6999999881</v>
      </c>
      <c r="D33" s="4">
        <f>D25+D29</f>
        <v>-2245914.4399999678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208</v>
      </c>
      <c r="B36" s="7" t="s">
        <v>215</v>
      </c>
      <c r="C36" s="7" t="s">
        <v>193</v>
      </c>
      <c r="D36" s="7" t="s">
        <v>194</v>
      </c>
    </row>
    <row r="37" spans="1:4" ht="14.45" customHeight="1" x14ac:dyDescent="0.25">
      <c r="A37" s="3" t="s">
        <v>216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217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218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219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220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221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222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208</v>
      </c>
      <c r="B47" s="7" t="s">
        <v>215</v>
      </c>
      <c r="C47" s="7" t="s">
        <v>193</v>
      </c>
      <c r="D47" s="7" t="s">
        <v>194</v>
      </c>
    </row>
    <row r="48" spans="1:4" x14ac:dyDescent="0.25">
      <c r="A48" s="95" t="s">
        <v>223</v>
      </c>
      <c r="B48" s="96">
        <f>B9</f>
        <v>69086793.609999999</v>
      </c>
      <c r="C48" s="96">
        <f>C9</f>
        <v>91028662.510000005</v>
      </c>
      <c r="D48" s="96">
        <f>D9</f>
        <v>91028662.510000005</v>
      </c>
    </row>
    <row r="49" spans="1:4" x14ac:dyDescent="0.25">
      <c r="A49" s="21" t="s">
        <v>224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217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220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200</v>
      </c>
      <c r="B53" s="47">
        <f>B14</f>
        <v>69086793.609999999</v>
      </c>
      <c r="C53" s="47">
        <f>C14</f>
        <v>90006738.810000002</v>
      </c>
      <c r="D53" s="47">
        <f>D14</f>
        <v>89768705.319999993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203</v>
      </c>
      <c r="B55" s="22">
        <v>0</v>
      </c>
      <c r="C55" s="47">
        <f>C18</f>
        <v>6384938.79</v>
      </c>
      <c r="D55" s="47">
        <f>D18</f>
        <v>6384938.79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225</v>
      </c>
      <c r="B57" s="4">
        <f>B48+B49-B53+B55</f>
        <v>0</v>
      </c>
      <c r="C57" s="4">
        <f>C48+C49-C53+C55</f>
        <v>7406862.490000003</v>
      </c>
      <c r="D57" s="4">
        <f>D48+D49-D53+D55</f>
        <v>7644895.9800000126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226</v>
      </c>
      <c r="B59" s="4">
        <f>B57-B49</f>
        <v>0</v>
      </c>
      <c r="C59" s="4">
        <f>C57-C49</f>
        <v>7406862.490000003</v>
      </c>
      <c r="D59" s="4">
        <f>D57-D49</f>
        <v>7644895.9800000126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208</v>
      </c>
      <c r="B62" s="7" t="s">
        <v>215</v>
      </c>
      <c r="C62" s="7" t="s">
        <v>193</v>
      </c>
      <c r="D62" s="7" t="s">
        <v>194</v>
      </c>
    </row>
    <row r="63" spans="1:4" x14ac:dyDescent="0.25">
      <c r="A63" s="95" t="s">
        <v>197</v>
      </c>
      <c r="B63" s="98">
        <f>B10</f>
        <v>42000000</v>
      </c>
      <c r="C63" s="98">
        <f>C10</f>
        <v>54024687.219999999</v>
      </c>
      <c r="D63" s="98">
        <f>D10</f>
        <v>54024687.219999999</v>
      </c>
    </row>
    <row r="64" spans="1:4" ht="30" x14ac:dyDescent="0.25">
      <c r="A64" s="21" t="s">
        <v>227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218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221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228</v>
      </c>
      <c r="B68" s="94">
        <f>B15</f>
        <v>42000000</v>
      </c>
      <c r="C68" s="94">
        <f>C15</f>
        <v>60279002.619999997</v>
      </c>
      <c r="D68" s="94">
        <f>D15</f>
        <v>57530558.850000001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204</v>
      </c>
      <c r="B70" s="16">
        <v>0</v>
      </c>
      <c r="C70" s="94">
        <f>C19</f>
        <v>3649583.66</v>
      </c>
      <c r="D70" s="94">
        <f>D19</f>
        <v>3649583.66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229</v>
      </c>
      <c r="B72" s="14">
        <f>B63+B64-B68+B70</f>
        <v>0</v>
      </c>
      <c r="C72" s="14">
        <f>C63+C64-C68+C70</f>
        <v>-2604731.7399999984</v>
      </c>
      <c r="D72" s="14">
        <f>D63+D64-D68+D70</f>
        <v>143712.02999999747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230</v>
      </c>
      <c r="B74" s="14">
        <f>B72-B64</f>
        <v>0</v>
      </c>
      <c r="C74" s="14">
        <f>C72-C64</f>
        <v>-2604731.7399999984</v>
      </c>
      <c r="D74" s="14">
        <f>D72-D64</f>
        <v>143712.02999999747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29 B37:D40 B48:D59 B63:D64 B12:D13 B16:D17 B20:D25 B18:B19 B32:D33 B43:D44 B67:D7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B40" zoomScale="75" zoomScaleNormal="75" workbookViewId="0">
      <selection activeCell="E84" sqref="E84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0" t="s">
        <v>231</v>
      </c>
      <c r="B1" s="161"/>
      <c r="C1" s="161"/>
      <c r="D1" s="161"/>
      <c r="E1" s="161"/>
      <c r="F1" s="161"/>
      <c r="G1" s="162"/>
    </row>
    <row r="2" spans="1:7" x14ac:dyDescent="0.25">
      <c r="A2" s="110" t="str">
        <f>'Formato 1'!A2</f>
        <v>Municipio de Tierra Blanca, Guanajuato</v>
      </c>
      <c r="B2" s="111"/>
      <c r="C2" s="111"/>
      <c r="D2" s="111"/>
      <c r="E2" s="111"/>
      <c r="F2" s="111"/>
      <c r="G2" s="112"/>
    </row>
    <row r="3" spans="1:7" x14ac:dyDescent="0.25">
      <c r="A3" s="113" t="s">
        <v>232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Marzo de 2025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64" t="s">
        <v>233</v>
      </c>
      <c r="B6" s="166" t="s">
        <v>234</v>
      </c>
      <c r="C6" s="166"/>
      <c r="D6" s="166"/>
      <c r="E6" s="166"/>
      <c r="F6" s="166"/>
      <c r="G6" s="166" t="s">
        <v>235</v>
      </c>
    </row>
    <row r="7" spans="1:7" ht="30" x14ac:dyDescent="0.25">
      <c r="A7" s="165"/>
      <c r="B7" s="25" t="s">
        <v>236</v>
      </c>
      <c r="C7" s="7" t="s">
        <v>237</v>
      </c>
      <c r="D7" s="25" t="s">
        <v>238</v>
      </c>
      <c r="E7" s="25" t="s">
        <v>193</v>
      </c>
      <c r="F7" s="25" t="s">
        <v>239</v>
      </c>
      <c r="G7" s="166"/>
    </row>
    <row r="8" spans="1:7" x14ac:dyDescent="0.25">
      <c r="A8" s="26" t="s">
        <v>240</v>
      </c>
      <c r="B8" s="91"/>
      <c r="C8" s="91"/>
      <c r="D8" s="91"/>
      <c r="E8" s="91"/>
      <c r="F8" s="91"/>
      <c r="G8" s="91"/>
    </row>
    <row r="9" spans="1:7" x14ac:dyDescent="0.25">
      <c r="A9" s="58" t="s">
        <v>241</v>
      </c>
      <c r="B9" s="47">
        <v>1725570.49</v>
      </c>
      <c r="C9" s="47">
        <v>-258125.68</v>
      </c>
      <c r="D9" s="47">
        <v>1467444.81</v>
      </c>
      <c r="E9" s="47">
        <v>1456271.1</v>
      </c>
      <c r="F9" s="47">
        <v>1456271.1</v>
      </c>
      <c r="G9" s="47">
        <f>F9-B9</f>
        <v>-269299.3899999999</v>
      </c>
    </row>
    <row r="10" spans="1:7" x14ac:dyDescent="0.25">
      <c r="A10" s="58" t="s">
        <v>242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243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25">
      <c r="A12" s="58" t="s">
        <v>244</v>
      </c>
      <c r="B12" s="47">
        <v>1064000</v>
      </c>
      <c r="C12" s="47">
        <v>1789644.31</v>
      </c>
      <c r="D12" s="47">
        <v>2853644.31</v>
      </c>
      <c r="E12" s="47">
        <v>2853644.31</v>
      </c>
      <c r="F12" s="47">
        <v>2853644.31</v>
      </c>
      <c r="G12" s="47">
        <f t="shared" si="0"/>
        <v>1789644.31</v>
      </c>
    </row>
    <row r="13" spans="1:7" x14ac:dyDescent="0.25">
      <c r="A13" s="58" t="s">
        <v>245</v>
      </c>
      <c r="B13" s="47">
        <v>96000</v>
      </c>
      <c r="C13" s="47">
        <v>29144.93</v>
      </c>
      <c r="D13" s="47">
        <v>125144.93</v>
      </c>
      <c r="E13" s="47">
        <v>126470.13</v>
      </c>
      <c r="F13" s="47">
        <v>126470.13</v>
      </c>
      <c r="G13" s="47">
        <f t="shared" si="0"/>
        <v>30470.130000000005</v>
      </c>
    </row>
    <row r="14" spans="1:7" x14ac:dyDescent="0.25">
      <c r="A14" s="58" t="s">
        <v>246</v>
      </c>
      <c r="B14" s="47">
        <v>130000</v>
      </c>
      <c r="C14" s="47">
        <v>240048.05</v>
      </c>
      <c r="D14" s="47">
        <v>370048.05</v>
      </c>
      <c r="E14" s="47">
        <v>463619.79</v>
      </c>
      <c r="F14" s="47">
        <v>463619.79</v>
      </c>
      <c r="G14" s="47">
        <f t="shared" si="0"/>
        <v>333619.78999999998</v>
      </c>
    </row>
    <row r="15" spans="1:7" x14ac:dyDescent="0.25">
      <c r="A15" s="58" t="s">
        <v>247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f t="shared" si="0"/>
        <v>0</v>
      </c>
    </row>
    <row r="16" spans="1:7" x14ac:dyDescent="0.25">
      <c r="A16" s="92" t="s">
        <v>248</v>
      </c>
      <c r="B16" s="47">
        <v>65460223.119999997</v>
      </c>
      <c r="C16" s="47">
        <v>11514296.880000001</v>
      </c>
      <c r="D16" s="47">
        <v>76974520</v>
      </c>
      <c r="E16" s="47">
        <v>74592018.140000001</v>
      </c>
      <c r="F16" s="47">
        <v>74592018.140000001</v>
      </c>
      <c r="G16" s="47">
        <f t="shared" ref="G16" si="1">SUM(G17:G27)</f>
        <v>9131795.0200000033</v>
      </c>
    </row>
    <row r="17" spans="1:7" x14ac:dyDescent="0.25">
      <c r="A17" s="77" t="s">
        <v>249</v>
      </c>
      <c r="B17" s="47">
        <v>29005111.559999999</v>
      </c>
      <c r="C17" s="47">
        <v>3858740.44</v>
      </c>
      <c r="D17" s="47">
        <v>32863852</v>
      </c>
      <c r="E17" s="47">
        <v>32477884.41</v>
      </c>
      <c r="F17" s="47">
        <v>32477884.41</v>
      </c>
      <c r="G17" s="47">
        <f>F17-B17</f>
        <v>3472772.8500000015</v>
      </c>
    </row>
    <row r="18" spans="1:7" x14ac:dyDescent="0.25">
      <c r="A18" s="77" t="s">
        <v>250</v>
      </c>
      <c r="B18" s="47">
        <v>31255111.559999999</v>
      </c>
      <c r="C18" s="47">
        <v>6366631.4400000004</v>
      </c>
      <c r="D18" s="47">
        <v>37621743</v>
      </c>
      <c r="E18" s="47">
        <v>36817956.710000001</v>
      </c>
      <c r="F18" s="47">
        <v>36817956.710000001</v>
      </c>
      <c r="G18" s="47">
        <f t="shared" ref="G18:G27" si="2">F18-B18</f>
        <v>5562845.1500000022</v>
      </c>
    </row>
    <row r="19" spans="1:7" x14ac:dyDescent="0.25">
      <c r="A19" s="77" t="s">
        <v>251</v>
      </c>
      <c r="B19" s="47">
        <v>800000</v>
      </c>
      <c r="C19" s="47">
        <v>-200686</v>
      </c>
      <c r="D19" s="47">
        <v>599314</v>
      </c>
      <c r="E19" s="47">
        <v>610437.93999999994</v>
      </c>
      <c r="F19" s="47">
        <v>610437.93999999994</v>
      </c>
      <c r="G19" s="47">
        <f t="shared" si="2"/>
        <v>-189562.06000000006</v>
      </c>
    </row>
    <row r="20" spans="1:7" x14ac:dyDescent="0.25">
      <c r="A20" s="77" t="s">
        <v>252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253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254</v>
      </c>
      <c r="B22" s="47">
        <v>1900000</v>
      </c>
      <c r="C22" s="47">
        <v>449790</v>
      </c>
      <c r="D22" s="47">
        <v>2349790</v>
      </c>
      <c r="E22" s="47">
        <v>2068140.58</v>
      </c>
      <c r="F22" s="47">
        <v>2068140.58</v>
      </c>
      <c r="G22" s="47">
        <f t="shared" si="2"/>
        <v>168140.58000000007</v>
      </c>
    </row>
    <row r="23" spans="1:7" x14ac:dyDescent="0.25">
      <c r="A23" s="77" t="s">
        <v>255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256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257</v>
      </c>
      <c r="B25" s="47">
        <v>450000</v>
      </c>
      <c r="C25" s="47">
        <v>246574</v>
      </c>
      <c r="D25" s="47">
        <v>696574</v>
      </c>
      <c r="E25" s="47">
        <v>273466.26</v>
      </c>
      <c r="F25" s="47">
        <v>273466.26</v>
      </c>
      <c r="G25" s="47">
        <f t="shared" si="2"/>
        <v>-176533.74</v>
      </c>
    </row>
    <row r="26" spans="1:7" x14ac:dyDescent="0.25">
      <c r="A26" s="77" t="s">
        <v>258</v>
      </c>
      <c r="B26" s="47">
        <v>2050000</v>
      </c>
      <c r="C26" s="47">
        <v>793247</v>
      </c>
      <c r="D26" s="47">
        <v>2843247</v>
      </c>
      <c r="E26" s="47">
        <v>2569355</v>
      </c>
      <c r="F26" s="47">
        <v>2569355</v>
      </c>
      <c r="G26" s="47">
        <f t="shared" si="2"/>
        <v>519355</v>
      </c>
    </row>
    <row r="27" spans="1:7" x14ac:dyDescent="0.25">
      <c r="A27" s="77" t="s">
        <v>259</v>
      </c>
      <c r="B27" s="47">
        <v>0</v>
      </c>
      <c r="C27" s="47">
        <v>0</v>
      </c>
      <c r="D27" s="47">
        <v>0</v>
      </c>
      <c r="E27" s="47">
        <v>-225222.76</v>
      </c>
      <c r="F27" s="47">
        <v>-225222.76</v>
      </c>
      <c r="G27" s="47">
        <f t="shared" si="2"/>
        <v>-225222.76</v>
      </c>
    </row>
    <row r="28" spans="1:7" x14ac:dyDescent="0.25">
      <c r="A28" s="58" t="s">
        <v>260</v>
      </c>
      <c r="B28" s="47">
        <v>611000</v>
      </c>
      <c r="C28" s="47">
        <v>186734.72999999998</v>
      </c>
      <c r="D28" s="47">
        <v>797734.73</v>
      </c>
      <c r="E28" s="47">
        <v>834637.58000000007</v>
      </c>
      <c r="F28" s="47">
        <v>834637.58000000007</v>
      </c>
      <c r="G28" s="47">
        <f t="shared" ref="G28" si="3">SUM(G29:G33)</f>
        <v>223637.58000000002</v>
      </c>
    </row>
    <row r="29" spans="1:7" x14ac:dyDescent="0.25">
      <c r="A29" s="77" t="s">
        <v>261</v>
      </c>
      <c r="B29" s="47">
        <v>1000</v>
      </c>
      <c r="C29" s="47">
        <v>804.06</v>
      </c>
      <c r="D29" s="47">
        <v>1804.06</v>
      </c>
      <c r="E29" s="47">
        <v>1804.06</v>
      </c>
      <c r="F29" s="47">
        <v>1804.06</v>
      </c>
      <c r="G29" s="47">
        <f>F29-B29</f>
        <v>804.06</v>
      </c>
    </row>
    <row r="30" spans="1:7" x14ac:dyDescent="0.25">
      <c r="A30" s="77" t="s">
        <v>262</v>
      </c>
      <c r="B30" s="47">
        <v>60000</v>
      </c>
      <c r="C30" s="47">
        <v>64266.35</v>
      </c>
      <c r="D30" s="47">
        <v>124266.35</v>
      </c>
      <c r="E30" s="47">
        <v>131338.12</v>
      </c>
      <c r="F30" s="47">
        <v>131338.12</v>
      </c>
      <c r="G30" s="47">
        <f t="shared" ref="G30:G34" si="4">F30-B30</f>
        <v>71338.12</v>
      </c>
    </row>
    <row r="31" spans="1:7" x14ac:dyDescent="0.25">
      <c r="A31" s="77" t="s">
        <v>263</v>
      </c>
      <c r="B31" s="47">
        <v>300000</v>
      </c>
      <c r="C31" s="47">
        <v>116174.14</v>
      </c>
      <c r="D31" s="47">
        <v>416174.14</v>
      </c>
      <c r="E31" s="47">
        <v>416174.14</v>
      </c>
      <c r="F31" s="47">
        <v>416174.14</v>
      </c>
      <c r="G31" s="47">
        <f t="shared" si="4"/>
        <v>116174.14000000001</v>
      </c>
    </row>
    <row r="32" spans="1:7" x14ac:dyDescent="0.25">
      <c r="A32" s="77" t="s">
        <v>264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265</v>
      </c>
      <c r="B33" s="47">
        <v>250000</v>
      </c>
      <c r="C33" s="47">
        <v>5490.18</v>
      </c>
      <c r="D33" s="47">
        <v>255490.18</v>
      </c>
      <c r="E33" s="47">
        <v>285321.26</v>
      </c>
      <c r="F33" s="47">
        <v>285321.26</v>
      </c>
      <c r="G33" s="47">
        <f t="shared" si="4"/>
        <v>35321.260000000009</v>
      </c>
    </row>
    <row r="34" spans="1:7" ht="14.45" customHeight="1" x14ac:dyDescent="0.25">
      <c r="A34" s="58" t="s">
        <v>266</v>
      </c>
      <c r="B34" s="47">
        <v>0</v>
      </c>
      <c r="C34" s="47">
        <v>12366794.789999999</v>
      </c>
      <c r="D34" s="47">
        <v>12366794.789999999</v>
      </c>
      <c r="E34" s="47">
        <v>10702214</v>
      </c>
      <c r="F34" s="47">
        <v>10702214</v>
      </c>
      <c r="G34" s="47">
        <f t="shared" si="4"/>
        <v>10702214</v>
      </c>
    </row>
    <row r="35" spans="1:7" ht="14.45" customHeight="1" x14ac:dyDescent="0.25">
      <c r="A35" s="58" t="s">
        <v>267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f t="shared" ref="G35" si="5">G36</f>
        <v>0</v>
      </c>
    </row>
    <row r="36" spans="1:7" ht="14.45" customHeight="1" x14ac:dyDescent="0.25">
      <c r="A36" s="77" t="s">
        <v>268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269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47">
        <f t="shared" ref="G37" si="6">G38+G39</f>
        <v>0</v>
      </c>
    </row>
    <row r="38" spans="1:7" x14ac:dyDescent="0.25">
      <c r="A38" s="77" t="s">
        <v>270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271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272</v>
      </c>
      <c r="B41" s="4">
        <f t="shared" ref="B41:G41" si="7">SUM(B9,B10,B11,B12,B13,B14,B15,B16,B28,B34,B35,B37)</f>
        <v>69086793.609999999</v>
      </c>
      <c r="C41" s="4">
        <f t="shared" si="7"/>
        <v>25868538.009999998</v>
      </c>
      <c r="D41" s="4">
        <f t="shared" si="7"/>
        <v>94955331.620000005</v>
      </c>
      <c r="E41" s="4">
        <f t="shared" si="7"/>
        <v>91028875.049999997</v>
      </c>
      <c r="F41" s="4">
        <f t="shared" si="7"/>
        <v>91028875.049999997</v>
      </c>
      <c r="G41" s="4">
        <f t="shared" si="7"/>
        <v>21942081.440000005</v>
      </c>
    </row>
    <row r="42" spans="1:7" x14ac:dyDescent="0.25">
      <c r="A42" s="3" t="s">
        <v>273</v>
      </c>
      <c r="B42" s="93"/>
      <c r="C42" s="93"/>
      <c r="D42" s="93"/>
      <c r="E42" s="93"/>
      <c r="F42" s="93"/>
      <c r="G42" s="4">
        <f>IF(G41&gt;0,G41,0)</f>
        <v>21942081.440000005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274</v>
      </c>
      <c r="B44" s="49"/>
      <c r="C44" s="49"/>
      <c r="D44" s="49"/>
      <c r="E44" s="49"/>
      <c r="F44" s="49"/>
      <c r="G44" s="49"/>
    </row>
    <row r="45" spans="1:7" x14ac:dyDescent="0.25">
      <c r="A45" s="58" t="s">
        <v>275</v>
      </c>
      <c r="B45" s="47">
        <f t="shared" ref="B45:G45" si="8">SUM(B46:B53)</f>
        <v>42000000</v>
      </c>
      <c r="C45" s="47">
        <f t="shared" si="8"/>
        <v>12431988.359999999</v>
      </c>
      <c r="D45" s="47">
        <f t="shared" si="8"/>
        <v>54431988.359999999</v>
      </c>
      <c r="E45" s="47">
        <f t="shared" si="8"/>
        <v>54024687.220000006</v>
      </c>
      <c r="F45" s="47">
        <f t="shared" si="8"/>
        <v>54024687.220000006</v>
      </c>
      <c r="G45" s="47">
        <f t="shared" si="8"/>
        <v>12024687.220000001</v>
      </c>
    </row>
    <row r="46" spans="1:7" x14ac:dyDescent="0.25">
      <c r="A46" s="80" t="s">
        <v>276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277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278</v>
      </c>
      <c r="B48" s="47">
        <v>25000000</v>
      </c>
      <c r="C48" s="47">
        <v>4858798.28</v>
      </c>
      <c r="D48" s="47">
        <v>29858798.280000001</v>
      </c>
      <c r="E48" s="47">
        <v>29699821.23</v>
      </c>
      <c r="F48" s="47">
        <v>29699821.23</v>
      </c>
      <c r="G48" s="47">
        <v>4699821.2300000004</v>
      </c>
    </row>
    <row r="49" spans="1:7" ht="30" x14ac:dyDescent="0.25">
      <c r="A49" s="80" t="s">
        <v>279</v>
      </c>
      <c r="B49" s="47">
        <v>17000000</v>
      </c>
      <c r="C49" s="47">
        <v>2524435</v>
      </c>
      <c r="D49" s="47">
        <v>19524435</v>
      </c>
      <c r="E49" s="47">
        <v>19524435</v>
      </c>
      <c r="F49" s="47">
        <v>19524435</v>
      </c>
      <c r="G49" s="47">
        <v>2524435</v>
      </c>
    </row>
    <row r="50" spans="1:7" x14ac:dyDescent="0.25">
      <c r="A50" s="80" t="s">
        <v>280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281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ht="30" x14ac:dyDescent="0.25">
      <c r="A52" s="81" t="s">
        <v>282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77" t="s">
        <v>283</v>
      </c>
      <c r="B53" s="47">
        <v>0</v>
      </c>
      <c r="C53" s="47">
        <v>5048755.08</v>
      </c>
      <c r="D53" s="47">
        <v>5048755.08</v>
      </c>
      <c r="E53" s="47">
        <v>4800430.99</v>
      </c>
      <c r="F53" s="47">
        <v>4800430.99</v>
      </c>
      <c r="G53" s="47">
        <v>4800430.99</v>
      </c>
    </row>
    <row r="54" spans="1:7" x14ac:dyDescent="0.25">
      <c r="A54" s="58" t="s">
        <v>284</v>
      </c>
      <c r="B54" s="47">
        <f t="shared" ref="B54:G54" si="9">SUM(B55:B58)</f>
        <v>0</v>
      </c>
      <c r="C54" s="47">
        <f t="shared" si="9"/>
        <v>0</v>
      </c>
      <c r="D54" s="47">
        <f t="shared" si="9"/>
        <v>0</v>
      </c>
      <c r="E54" s="47">
        <f t="shared" si="9"/>
        <v>0</v>
      </c>
      <c r="F54" s="47">
        <f t="shared" si="9"/>
        <v>0</v>
      </c>
      <c r="G54" s="47">
        <f t="shared" si="9"/>
        <v>0</v>
      </c>
    </row>
    <row r="55" spans="1:7" ht="15.75" customHeight="1" x14ac:dyDescent="0.25">
      <c r="A55" s="81" t="s">
        <v>285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286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0" t="s">
        <v>287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1" t="s">
        <v>288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58" t="s">
        <v>289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290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80" t="s">
        <v>291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v>0</v>
      </c>
    </row>
    <row r="62" spans="1:7" x14ac:dyDescent="0.25">
      <c r="A62" s="58" t="s">
        <v>292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58" t="s">
        <v>293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294</v>
      </c>
      <c r="B65" s="4">
        <f t="shared" ref="B65:G65" si="10">B45+B54+B59+B62+B63</f>
        <v>42000000</v>
      </c>
      <c r="C65" s="4">
        <f t="shared" si="10"/>
        <v>12431988.359999999</v>
      </c>
      <c r="D65" s="4">
        <f t="shared" si="10"/>
        <v>54431988.359999999</v>
      </c>
      <c r="E65" s="4">
        <f t="shared" si="10"/>
        <v>54024687.220000006</v>
      </c>
      <c r="F65" s="4">
        <f t="shared" si="10"/>
        <v>54024687.220000006</v>
      </c>
      <c r="G65" s="4">
        <f t="shared" si="10"/>
        <v>12024687.220000001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295</v>
      </c>
      <c r="B67" s="4">
        <f t="shared" ref="B67:G67" si="11">B68</f>
        <v>0</v>
      </c>
      <c r="C67" s="4">
        <f t="shared" si="11"/>
        <v>0</v>
      </c>
      <c r="D67" s="4">
        <f t="shared" si="11"/>
        <v>0</v>
      </c>
      <c r="E67" s="4">
        <f t="shared" si="11"/>
        <v>0</v>
      </c>
      <c r="F67" s="4">
        <f t="shared" si="11"/>
        <v>0</v>
      </c>
      <c r="G67" s="4">
        <f t="shared" si="11"/>
        <v>0</v>
      </c>
    </row>
    <row r="68" spans="1:7" x14ac:dyDescent="0.25">
      <c r="A68" s="58" t="s">
        <v>296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297</v>
      </c>
      <c r="B70" s="4">
        <f t="shared" ref="B70:G70" si="12">B41+B65+B67</f>
        <v>111086793.61</v>
      </c>
      <c r="C70" s="4">
        <f t="shared" si="12"/>
        <v>38300526.369999997</v>
      </c>
      <c r="D70" s="4">
        <f t="shared" si="12"/>
        <v>149387319.98000002</v>
      </c>
      <c r="E70" s="4">
        <f t="shared" si="12"/>
        <v>145053562.27000001</v>
      </c>
      <c r="F70" s="4">
        <f t="shared" si="12"/>
        <v>145053562.27000001</v>
      </c>
      <c r="G70" s="4">
        <f t="shared" si="12"/>
        <v>33966768.660000004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298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299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300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301</v>
      </c>
      <c r="B75" s="4">
        <f t="shared" ref="B75:G75" si="13">B73+B74</f>
        <v>0</v>
      </c>
      <c r="C75" s="4">
        <f t="shared" si="13"/>
        <v>0</v>
      </c>
      <c r="D75" s="4">
        <f t="shared" si="13"/>
        <v>0</v>
      </c>
      <c r="E75" s="4">
        <f t="shared" si="13"/>
        <v>0</v>
      </c>
      <c r="F75" s="4">
        <f t="shared" si="13"/>
        <v>0</v>
      </c>
      <c r="G75" s="4">
        <f t="shared" si="13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40:F45 B64:F75 G9:G15 G64:G76 G38:G45 B54:F5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24" zoomScale="75" zoomScaleNormal="75" workbookViewId="0">
      <selection activeCell="D164" sqref="D164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69" t="s">
        <v>302</v>
      </c>
      <c r="B1" s="161"/>
      <c r="C1" s="161"/>
      <c r="D1" s="161"/>
      <c r="E1" s="161"/>
      <c r="F1" s="161"/>
      <c r="G1" s="162"/>
    </row>
    <row r="2" spans="1:7" x14ac:dyDescent="0.25">
      <c r="A2" s="125" t="str">
        <f>'Formato 1'!A2</f>
        <v>Municipio de Tierra Blanca, Guanajuato</v>
      </c>
      <c r="B2" s="125"/>
      <c r="C2" s="125"/>
      <c r="D2" s="125"/>
      <c r="E2" s="125"/>
      <c r="F2" s="125"/>
      <c r="G2" s="125"/>
    </row>
    <row r="3" spans="1:7" x14ac:dyDescent="0.25">
      <c r="A3" s="126" t="s">
        <v>303</v>
      </c>
      <c r="B3" s="126"/>
      <c r="C3" s="126"/>
      <c r="D3" s="126"/>
      <c r="E3" s="126"/>
      <c r="F3" s="126"/>
      <c r="G3" s="126"/>
    </row>
    <row r="4" spans="1:7" x14ac:dyDescent="0.25">
      <c r="A4" s="126" t="s">
        <v>304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Marzo de 2025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167" t="s">
        <v>6</v>
      </c>
      <c r="B7" s="167" t="s">
        <v>305</v>
      </c>
      <c r="C7" s="167"/>
      <c r="D7" s="167"/>
      <c r="E7" s="167"/>
      <c r="F7" s="167"/>
      <c r="G7" s="168" t="s">
        <v>306</v>
      </c>
    </row>
    <row r="8" spans="1:7" ht="30" x14ac:dyDescent="0.25">
      <c r="A8" s="167"/>
      <c r="B8" s="7" t="s">
        <v>307</v>
      </c>
      <c r="C8" s="7" t="s">
        <v>308</v>
      </c>
      <c r="D8" s="7" t="s">
        <v>309</v>
      </c>
      <c r="E8" s="7" t="s">
        <v>193</v>
      </c>
      <c r="F8" s="7" t="s">
        <v>310</v>
      </c>
      <c r="G8" s="167"/>
    </row>
    <row r="9" spans="1:7" x14ac:dyDescent="0.25">
      <c r="A9" s="27" t="s">
        <v>311</v>
      </c>
      <c r="B9" s="83">
        <f t="shared" ref="B9:G9" si="0">SUM(B10,B18,B28,B38,B48,B58,B62,B71,B75)</f>
        <v>69086793.609999999</v>
      </c>
      <c r="C9" s="83">
        <f t="shared" si="0"/>
        <v>20931893.199999999</v>
      </c>
      <c r="D9" s="83">
        <f t="shared" si="0"/>
        <v>90018686.809999987</v>
      </c>
      <c r="E9" s="83">
        <f t="shared" si="0"/>
        <v>90006738.810000002</v>
      </c>
      <c r="F9" s="83">
        <f t="shared" si="0"/>
        <v>89768705.319999993</v>
      </c>
      <c r="G9" s="83">
        <f t="shared" si="0"/>
        <v>11947.999999997963</v>
      </c>
    </row>
    <row r="10" spans="1:7" x14ac:dyDescent="0.25">
      <c r="A10" s="84" t="s">
        <v>312</v>
      </c>
      <c r="B10" s="83">
        <f t="shared" ref="B10:G10" si="1">SUM(B11:B17)</f>
        <v>38984302.719999999</v>
      </c>
      <c r="C10" s="83">
        <f t="shared" si="1"/>
        <v>-4967126.26</v>
      </c>
      <c r="D10" s="83">
        <f t="shared" si="1"/>
        <v>34017176.460000001</v>
      </c>
      <c r="E10" s="83">
        <f t="shared" si="1"/>
        <v>34017176.460000001</v>
      </c>
      <c r="F10" s="83">
        <f t="shared" si="1"/>
        <v>34017176.460000001</v>
      </c>
      <c r="G10" s="83">
        <f t="shared" si="1"/>
        <v>0</v>
      </c>
    </row>
    <row r="11" spans="1:7" x14ac:dyDescent="0.25">
      <c r="A11" s="85" t="s">
        <v>313</v>
      </c>
      <c r="B11" s="75">
        <v>29762680.02</v>
      </c>
      <c r="C11" s="75">
        <v>-2849523.96</v>
      </c>
      <c r="D11" s="75">
        <v>26913156.059999999</v>
      </c>
      <c r="E11" s="75">
        <v>26913156.059999999</v>
      </c>
      <c r="F11" s="75">
        <v>26913156.059999999</v>
      </c>
      <c r="G11" s="75">
        <v>0</v>
      </c>
    </row>
    <row r="12" spans="1:7" x14ac:dyDescent="0.25">
      <c r="A12" s="85" t="s">
        <v>314</v>
      </c>
      <c r="B12" s="75">
        <v>1050000</v>
      </c>
      <c r="C12" s="75">
        <v>1214262.69</v>
      </c>
      <c r="D12" s="75">
        <v>2264262.69</v>
      </c>
      <c r="E12" s="75">
        <v>2264262.69</v>
      </c>
      <c r="F12" s="75">
        <v>2264262.69</v>
      </c>
      <c r="G12" s="75">
        <v>0</v>
      </c>
    </row>
    <row r="13" spans="1:7" x14ac:dyDescent="0.25">
      <c r="A13" s="85" t="s">
        <v>315</v>
      </c>
      <c r="B13" s="75">
        <v>4502445.21</v>
      </c>
      <c r="C13" s="75">
        <v>-886086.43</v>
      </c>
      <c r="D13" s="75">
        <v>3616358.78</v>
      </c>
      <c r="E13" s="75">
        <v>3616358.78</v>
      </c>
      <c r="F13" s="75">
        <v>3616358.78</v>
      </c>
      <c r="G13" s="75">
        <v>0</v>
      </c>
    </row>
    <row r="14" spans="1:7" x14ac:dyDescent="0.25">
      <c r="A14" s="85" t="s">
        <v>316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85" t="s">
        <v>317</v>
      </c>
      <c r="B15" s="75">
        <v>3669177.49</v>
      </c>
      <c r="C15" s="75">
        <v>-2445778.56</v>
      </c>
      <c r="D15" s="75">
        <v>1223398.9300000002</v>
      </c>
      <c r="E15" s="75">
        <v>1223398.93</v>
      </c>
      <c r="F15" s="75">
        <v>1223398.93</v>
      </c>
      <c r="G15" s="75">
        <v>0</v>
      </c>
    </row>
    <row r="16" spans="1:7" x14ac:dyDescent="0.25">
      <c r="A16" s="85" t="s">
        <v>318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85" t="s">
        <v>319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84" t="s">
        <v>320</v>
      </c>
      <c r="B18" s="83">
        <f t="shared" ref="B18:G18" si="2">SUM(B19:B27)</f>
        <v>7905740.8900000006</v>
      </c>
      <c r="C18" s="83">
        <f t="shared" si="2"/>
        <v>3003996.4499999997</v>
      </c>
      <c r="D18" s="83">
        <f t="shared" si="2"/>
        <v>10909737.339999998</v>
      </c>
      <c r="E18" s="83">
        <f t="shared" si="2"/>
        <v>10909634.189999998</v>
      </c>
      <c r="F18" s="83">
        <f t="shared" si="2"/>
        <v>10909634.189999998</v>
      </c>
      <c r="G18" s="83">
        <f t="shared" si="2"/>
        <v>103.15000000002328</v>
      </c>
    </row>
    <row r="19" spans="1:7" x14ac:dyDescent="0.25">
      <c r="A19" s="85" t="s">
        <v>321</v>
      </c>
      <c r="B19" s="75">
        <v>885000</v>
      </c>
      <c r="C19" s="75">
        <v>-276027.68</v>
      </c>
      <c r="D19" s="75">
        <v>608972.32000000007</v>
      </c>
      <c r="E19" s="75">
        <v>608972.31999999995</v>
      </c>
      <c r="F19" s="75">
        <v>608972.31999999995</v>
      </c>
      <c r="G19" s="75">
        <v>0</v>
      </c>
    </row>
    <row r="20" spans="1:7" x14ac:dyDescent="0.25">
      <c r="A20" s="85" t="s">
        <v>322</v>
      </c>
      <c r="B20" s="75">
        <v>860000</v>
      </c>
      <c r="C20" s="75">
        <v>367856.08</v>
      </c>
      <c r="D20" s="75">
        <v>1227856.08</v>
      </c>
      <c r="E20" s="75">
        <v>1227856.08</v>
      </c>
      <c r="F20" s="75">
        <v>1227856.08</v>
      </c>
      <c r="G20" s="75">
        <v>0</v>
      </c>
    </row>
    <row r="21" spans="1:7" x14ac:dyDescent="0.25">
      <c r="A21" s="85" t="s">
        <v>323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85" t="s">
        <v>324</v>
      </c>
      <c r="B22" s="75">
        <v>556190.89</v>
      </c>
      <c r="C22" s="75">
        <v>150216.15</v>
      </c>
      <c r="D22" s="75">
        <v>706407.04</v>
      </c>
      <c r="E22" s="75">
        <v>706303.9</v>
      </c>
      <c r="F22" s="75">
        <v>706303.9</v>
      </c>
      <c r="G22" s="75">
        <v>103.14000000001397</v>
      </c>
    </row>
    <row r="23" spans="1:7" x14ac:dyDescent="0.25">
      <c r="A23" s="85" t="s">
        <v>325</v>
      </c>
      <c r="B23" s="75">
        <v>250000</v>
      </c>
      <c r="C23" s="75">
        <v>-250000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85" t="s">
        <v>326</v>
      </c>
      <c r="B24" s="75">
        <v>4598800</v>
      </c>
      <c r="C24" s="75">
        <v>3188520.01</v>
      </c>
      <c r="D24" s="75">
        <v>7787320.0099999998</v>
      </c>
      <c r="E24" s="75">
        <v>7787320.0099999998</v>
      </c>
      <c r="F24" s="75">
        <v>7787320.0099999998</v>
      </c>
      <c r="G24" s="75">
        <v>0</v>
      </c>
    </row>
    <row r="25" spans="1:7" x14ac:dyDescent="0.25">
      <c r="A25" s="85" t="s">
        <v>327</v>
      </c>
      <c r="B25" s="75">
        <v>739750</v>
      </c>
      <c r="C25" s="75">
        <v>-279764.56</v>
      </c>
      <c r="D25" s="75">
        <v>459985.44</v>
      </c>
      <c r="E25" s="75">
        <v>459985.43</v>
      </c>
      <c r="F25" s="75">
        <v>459985.43</v>
      </c>
      <c r="G25" s="75">
        <v>1.0000000009313226E-2</v>
      </c>
    </row>
    <row r="26" spans="1:7" x14ac:dyDescent="0.25">
      <c r="A26" s="85" t="s">
        <v>328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85" t="s">
        <v>329</v>
      </c>
      <c r="B27" s="75">
        <v>16000</v>
      </c>
      <c r="C27" s="75">
        <v>103196.45</v>
      </c>
      <c r="D27" s="75">
        <v>119196.45</v>
      </c>
      <c r="E27" s="75">
        <v>119196.45</v>
      </c>
      <c r="F27" s="75">
        <v>119196.45</v>
      </c>
      <c r="G27" s="75">
        <v>0</v>
      </c>
    </row>
    <row r="28" spans="1:7" x14ac:dyDescent="0.25">
      <c r="A28" s="84" t="s">
        <v>330</v>
      </c>
      <c r="B28" s="83">
        <f t="shared" ref="B28:G28" si="3">SUM(B29:B37)</f>
        <v>13051750</v>
      </c>
      <c r="C28" s="83">
        <f t="shared" si="3"/>
        <v>10514692.049999999</v>
      </c>
      <c r="D28" s="83">
        <f t="shared" si="3"/>
        <v>23566442.049999997</v>
      </c>
      <c r="E28" s="83">
        <f t="shared" si="3"/>
        <v>23557186.539999999</v>
      </c>
      <c r="F28" s="83">
        <f t="shared" si="3"/>
        <v>23357433.050000001</v>
      </c>
      <c r="G28" s="83">
        <f t="shared" si="3"/>
        <v>9255.5099999980885</v>
      </c>
    </row>
    <row r="29" spans="1:7" x14ac:dyDescent="0.25">
      <c r="A29" s="85" t="s">
        <v>331</v>
      </c>
      <c r="B29" s="75">
        <v>1080000</v>
      </c>
      <c r="C29" s="75">
        <v>40182</v>
      </c>
      <c r="D29" s="75">
        <v>1120182</v>
      </c>
      <c r="E29" s="75">
        <v>1120182</v>
      </c>
      <c r="F29" s="75">
        <v>979970</v>
      </c>
      <c r="G29" s="75">
        <v>0</v>
      </c>
    </row>
    <row r="30" spans="1:7" x14ac:dyDescent="0.25">
      <c r="A30" s="85" t="s">
        <v>332</v>
      </c>
      <c r="B30" s="75">
        <v>195000</v>
      </c>
      <c r="C30" s="75">
        <v>-42187.72</v>
      </c>
      <c r="D30" s="75">
        <v>152812.28</v>
      </c>
      <c r="E30" s="75">
        <v>152812.28</v>
      </c>
      <c r="F30" s="75">
        <v>152812.28</v>
      </c>
      <c r="G30" s="75">
        <v>0</v>
      </c>
    </row>
    <row r="31" spans="1:7" x14ac:dyDescent="0.25">
      <c r="A31" s="85" t="s">
        <v>333</v>
      </c>
      <c r="B31" s="75">
        <v>725000</v>
      </c>
      <c r="C31" s="75">
        <v>-296351.44</v>
      </c>
      <c r="D31" s="75">
        <v>428648.56</v>
      </c>
      <c r="E31" s="75">
        <v>428648.56</v>
      </c>
      <c r="F31" s="75">
        <v>428648.56</v>
      </c>
      <c r="G31" s="75">
        <v>0</v>
      </c>
    </row>
    <row r="32" spans="1:7" x14ac:dyDescent="0.25">
      <c r="A32" s="85" t="s">
        <v>334</v>
      </c>
      <c r="B32" s="75">
        <v>500000</v>
      </c>
      <c r="C32" s="75">
        <v>-116032.02</v>
      </c>
      <c r="D32" s="75">
        <v>383967.98</v>
      </c>
      <c r="E32" s="75">
        <v>383965.2</v>
      </c>
      <c r="F32" s="75">
        <v>383965.2</v>
      </c>
      <c r="G32" s="75">
        <v>2.779999999969732</v>
      </c>
    </row>
    <row r="33" spans="1:7" ht="14.45" customHeight="1" x14ac:dyDescent="0.25">
      <c r="A33" s="85" t="s">
        <v>335</v>
      </c>
      <c r="B33" s="75">
        <v>1001000</v>
      </c>
      <c r="C33" s="75">
        <v>1243568.57</v>
      </c>
      <c r="D33" s="75">
        <v>2244568.5700000003</v>
      </c>
      <c r="E33" s="75">
        <v>2244568.5699999998</v>
      </c>
      <c r="F33" s="75">
        <v>2244568.5699999998</v>
      </c>
      <c r="G33" s="75">
        <v>0</v>
      </c>
    </row>
    <row r="34" spans="1:7" ht="14.45" customHeight="1" x14ac:dyDescent="0.25">
      <c r="A34" s="85" t="s">
        <v>336</v>
      </c>
      <c r="B34" s="75">
        <v>311000</v>
      </c>
      <c r="C34" s="75">
        <v>392054.08</v>
      </c>
      <c r="D34" s="75">
        <v>703054.08000000007</v>
      </c>
      <c r="E34" s="75">
        <v>703054.08</v>
      </c>
      <c r="F34" s="75">
        <v>703054.08</v>
      </c>
      <c r="G34" s="75">
        <v>0</v>
      </c>
    </row>
    <row r="35" spans="1:7" ht="14.45" customHeight="1" x14ac:dyDescent="0.25">
      <c r="A35" s="85" t="s">
        <v>337</v>
      </c>
      <c r="B35" s="75">
        <v>919750</v>
      </c>
      <c r="C35" s="75">
        <v>629850.77</v>
      </c>
      <c r="D35" s="75">
        <v>1549600.77</v>
      </c>
      <c r="E35" s="75">
        <v>1543404.04</v>
      </c>
      <c r="F35" s="75">
        <v>1524506.95</v>
      </c>
      <c r="G35" s="75">
        <v>6196.7299999999814</v>
      </c>
    </row>
    <row r="36" spans="1:7" ht="14.45" customHeight="1" x14ac:dyDescent="0.25">
      <c r="A36" s="85" t="s">
        <v>338</v>
      </c>
      <c r="B36" s="75">
        <v>7720000</v>
      </c>
      <c r="C36" s="75">
        <v>7660235.0599999996</v>
      </c>
      <c r="D36" s="75">
        <v>15380235.059999999</v>
      </c>
      <c r="E36" s="75">
        <v>15377179.060000001</v>
      </c>
      <c r="F36" s="75">
        <v>15336534.66</v>
      </c>
      <c r="G36" s="75">
        <v>3055.9999999981374</v>
      </c>
    </row>
    <row r="37" spans="1:7" ht="14.45" customHeight="1" x14ac:dyDescent="0.25">
      <c r="A37" s="85" t="s">
        <v>339</v>
      </c>
      <c r="B37" s="75">
        <v>600000</v>
      </c>
      <c r="C37" s="75">
        <v>1003372.75</v>
      </c>
      <c r="D37" s="75">
        <v>1603372.75</v>
      </c>
      <c r="E37" s="75">
        <v>1603372.75</v>
      </c>
      <c r="F37" s="75">
        <v>1603372.75</v>
      </c>
      <c r="G37" s="75">
        <v>0</v>
      </c>
    </row>
    <row r="38" spans="1:7" x14ac:dyDescent="0.25">
      <c r="A38" s="84" t="s">
        <v>340</v>
      </c>
      <c r="B38" s="83">
        <f t="shared" ref="B38:G38" si="4">SUM(B39:B47)</f>
        <v>8020000</v>
      </c>
      <c r="C38" s="83">
        <f t="shared" si="4"/>
        <v>10884178.800000001</v>
      </c>
      <c r="D38" s="83">
        <f t="shared" si="4"/>
        <v>18904178.800000001</v>
      </c>
      <c r="E38" s="83">
        <f t="shared" si="4"/>
        <v>18901589.460000001</v>
      </c>
      <c r="F38" s="83">
        <f t="shared" si="4"/>
        <v>18863309.460000001</v>
      </c>
      <c r="G38" s="83">
        <f t="shared" si="4"/>
        <v>2589.339999999851</v>
      </c>
    </row>
    <row r="39" spans="1:7" x14ac:dyDescent="0.25">
      <c r="A39" s="85" t="s">
        <v>341</v>
      </c>
      <c r="B39" s="75">
        <v>6000000</v>
      </c>
      <c r="C39" s="75">
        <v>-469401.26</v>
      </c>
      <c r="D39" s="75">
        <v>5530598.7400000002</v>
      </c>
      <c r="E39" s="75">
        <v>5530598.7400000002</v>
      </c>
      <c r="F39" s="75">
        <v>5530598.7400000002</v>
      </c>
      <c r="G39" s="75">
        <v>0</v>
      </c>
    </row>
    <row r="40" spans="1:7" x14ac:dyDescent="0.25">
      <c r="A40" s="85" t="s">
        <v>342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v>0</v>
      </c>
    </row>
    <row r="41" spans="1:7" x14ac:dyDescent="0.25">
      <c r="A41" s="85" t="s">
        <v>343</v>
      </c>
      <c r="B41" s="75">
        <v>120000</v>
      </c>
      <c r="C41" s="75">
        <v>491806.58</v>
      </c>
      <c r="D41" s="75">
        <v>611806.58000000007</v>
      </c>
      <c r="E41" s="75">
        <v>611806.57999999996</v>
      </c>
      <c r="F41" s="75">
        <v>611806.57999999996</v>
      </c>
      <c r="G41" s="75">
        <v>0</v>
      </c>
    </row>
    <row r="42" spans="1:7" x14ac:dyDescent="0.25">
      <c r="A42" s="85" t="s">
        <v>344</v>
      </c>
      <c r="B42" s="75">
        <v>1900000</v>
      </c>
      <c r="C42" s="75">
        <v>10861773.48</v>
      </c>
      <c r="D42" s="75">
        <v>12761773.48</v>
      </c>
      <c r="E42" s="75">
        <v>12759184.140000001</v>
      </c>
      <c r="F42" s="75">
        <v>12720904.140000001</v>
      </c>
      <c r="G42" s="75">
        <v>2589.339999999851</v>
      </c>
    </row>
    <row r="43" spans="1:7" x14ac:dyDescent="0.25">
      <c r="A43" s="85" t="s">
        <v>345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v>0</v>
      </c>
    </row>
    <row r="44" spans="1:7" x14ac:dyDescent="0.25">
      <c r="A44" s="85" t="s">
        <v>346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v>0</v>
      </c>
    </row>
    <row r="45" spans="1:7" x14ac:dyDescent="0.25">
      <c r="A45" s="85" t="s">
        <v>347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v>0</v>
      </c>
    </row>
    <row r="46" spans="1:7" x14ac:dyDescent="0.25">
      <c r="A46" s="85" t="s">
        <v>348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v>0</v>
      </c>
    </row>
    <row r="47" spans="1:7" x14ac:dyDescent="0.25">
      <c r="A47" s="85" t="s">
        <v>349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v>0</v>
      </c>
    </row>
    <row r="48" spans="1:7" x14ac:dyDescent="0.25">
      <c r="A48" s="84" t="s">
        <v>350</v>
      </c>
      <c r="B48" s="83">
        <f t="shared" ref="B48:G48" si="5">SUM(B49:B57)</f>
        <v>1125000</v>
      </c>
      <c r="C48" s="83">
        <f t="shared" si="5"/>
        <v>1237827.55</v>
      </c>
      <c r="D48" s="83">
        <f t="shared" si="5"/>
        <v>2362827.5499999998</v>
      </c>
      <c r="E48" s="83">
        <f t="shared" si="5"/>
        <v>2362827.5499999998</v>
      </c>
      <c r="F48" s="83">
        <f t="shared" si="5"/>
        <v>2362827.5499999998</v>
      </c>
      <c r="G48" s="83">
        <f t="shared" si="5"/>
        <v>0</v>
      </c>
    </row>
    <row r="49" spans="1:7" x14ac:dyDescent="0.25">
      <c r="A49" s="85" t="s">
        <v>351</v>
      </c>
      <c r="B49" s="75">
        <v>530000</v>
      </c>
      <c r="C49" s="75">
        <v>-274628.62</v>
      </c>
      <c r="D49" s="75">
        <v>255371.38</v>
      </c>
      <c r="E49" s="75">
        <v>255371.38</v>
      </c>
      <c r="F49" s="75">
        <v>255371.38</v>
      </c>
      <c r="G49" s="75">
        <v>0</v>
      </c>
    </row>
    <row r="50" spans="1:7" x14ac:dyDescent="0.25">
      <c r="A50" s="85" t="s">
        <v>352</v>
      </c>
      <c r="B50" s="75">
        <v>45000</v>
      </c>
      <c r="C50" s="75">
        <v>-45000</v>
      </c>
      <c r="D50" s="75">
        <v>0</v>
      </c>
      <c r="E50" s="75">
        <v>0</v>
      </c>
      <c r="F50" s="75">
        <v>0</v>
      </c>
      <c r="G50" s="75">
        <v>0</v>
      </c>
    </row>
    <row r="51" spans="1:7" x14ac:dyDescent="0.25">
      <c r="A51" s="85" t="s">
        <v>353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v>0</v>
      </c>
    </row>
    <row r="52" spans="1:7" x14ac:dyDescent="0.25">
      <c r="A52" s="85" t="s">
        <v>354</v>
      </c>
      <c r="B52" s="75">
        <v>500000</v>
      </c>
      <c r="C52" s="75">
        <v>1562000</v>
      </c>
      <c r="D52" s="75">
        <v>2062000</v>
      </c>
      <c r="E52" s="75">
        <v>2062000</v>
      </c>
      <c r="F52" s="75">
        <v>2062000</v>
      </c>
      <c r="G52" s="75">
        <v>0</v>
      </c>
    </row>
    <row r="53" spans="1:7" x14ac:dyDescent="0.25">
      <c r="A53" s="85" t="s">
        <v>355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v>0</v>
      </c>
    </row>
    <row r="54" spans="1:7" x14ac:dyDescent="0.25">
      <c r="A54" s="85" t="s">
        <v>356</v>
      </c>
      <c r="B54" s="75">
        <v>0</v>
      </c>
      <c r="C54" s="75">
        <v>35097.370000000003</v>
      </c>
      <c r="D54" s="75">
        <v>35097.370000000003</v>
      </c>
      <c r="E54" s="75">
        <v>35097.370000000003</v>
      </c>
      <c r="F54" s="75">
        <v>35097.370000000003</v>
      </c>
      <c r="G54" s="75">
        <v>0</v>
      </c>
    </row>
    <row r="55" spans="1:7" x14ac:dyDescent="0.25">
      <c r="A55" s="85" t="s">
        <v>357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v>0</v>
      </c>
    </row>
    <row r="56" spans="1:7" x14ac:dyDescent="0.25">
      <c r="A56" s="85" t="s">
        <v>358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v>0</v>
      </c>
    </row>
    <row r="57" spans="1:7" x14ac:dyDescent="0.25">
      <c r="A57" s="85" t="s">
        <v>359</v>
      </c>
      <c r="B57" s="75">
        <v>50000</v>
      </c>
      <c r="C57" s="75">
        <v>-39641.199999999997</v>
      </c>
      <c r="D57" s="75">
        <v>10358.800000000003</v>
      </c>
      <c r="E57" s="75">
        <v>10358.799999999999</v>
      </c>
      <c r="F57" s="75">
        <v>10358.799999999999</v>
      </c>
      <c r="G57" s="75">
        <v>0</v>
      </c>
    </row>
    <row r="58" spans="1:7" x14ac:dyDescent="0.25">
      <c r="A58" s="84" t="s">
        <v>360</v>
      </c>
      <c r="B58" s="83">
        <f t="shared" ref="B58:G58" si="6">SUM(B59:B61)</f>
        <v>0</v>
      </c>
      <c r="C58" s="83">
        <f t="shared" si="6"/>
        <v>258324.61</v>
      </c>
      <c r="D58" s="83">
        <f t="shared" si="6"/>
        <v>258324.61</v>
      </c>
      <c r="E58" s="83">
        <f t="shared" si="6"/>
        <v>258324.61</v>
      </c>
      <c r="F58" s="83">
        <f t="shared" si="6"/>
        <v>258324.61</v>
      </c>
      <c r="G58" s="83">
        <f t="shared" si="6"/>
        <v>0</v>
      </c>
    </row>
    <row r="59" spans="1:7" x14ac:dyDescent="0.25">
      <c r="A59" s="85" t="s">
        <v>361</v>
      </c>
      <c r="B59" s="75">
        <v>0</v>
      </c>
      <c r="C59" s="75">
        <v>258324.61</v>
      </c>
      <c r="D59" s="75">
        <v>258324.61</v>
      </c>
      <c r="E59" s="75">
        <v>258324.61</v>
      </c>
      <c r="F59" s="75">
        <v>258324.61</v>
      </c>
      <c r="G59" s="75">
        <v>0</v>
      </c>
    </row>
    <row r="60" spans="1:7" x14ac:dyDescent="0.25">
      <c r="A60" s="85" t="s">
        <v>362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v>0</v>
      </c>
    </row>
    <row r="61" spans="1:7" x14ac:dyDescent="0.25">
      <c r="A61" s="85" t="s">
        <v>363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v>0</v>
      </c>
    </row>
    <row r="62" spans="1:7" x14ac:dyDescent="0.25">
      <c r="A62" s="84" t="s">
        <v>364</v>
      </c>
      <c r="B62" s="83">
        <f t="shared" ref="B62:G62" si="7">SUM(B63:B67,B69:B70)</f>
        <v>0</v>
      </c>
      <c r="C62" s="83">
        <f t="shared" si="7"/>
        <v>0</v>
      </c>
      <c r="D62" s="83">
        <f t="shared" si="7"/>
        <v>0</v>
      </c>
      <c r="E62" s="83">
        <f t="shared" si="7"/>
        <v>0</v>
      </c>
      <c r="F62" s="83">
        <f t="shared" si="7"/>
        <v>0</v>
      </c>
      <c r="G62" s="83">
        <f t="shared" si="7"/>
        <v>0</v>
      </c>
    </row>
    <row r="63" spans="1:7" x14ac:dyDescent="0.25">
      <c r="A63" s="85" t="s">
        <v>365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366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8">D64-E64</f>
        <v>0</v>
      </c>
    </row>
    <row r="65" spans="1:7" x14ac:dyDescent="0.25">
      <c r="A65" s="85" t="s">
        <v>367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8"/>
        <v>0</v>
      </c>
    </row>
    <row r="66" spans="1:7" x14ac:dyDescent="0.25">
      <c r="A66" s="85" t="s">
        <v>368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8"/>
        <v>0</v>
      </c>
    </row>
    <row r="67" spans="1:7" x14ac:dyDescent="0.25">
      <c r="A67" s="85" t="s">
        <v>369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8"/>
        <v>0</v>
      </c>
    </row>
    <row r="68" spans="1:7" x14ac:dyDescent="0.25">
      <c r="A68" s="85" t="s">
        <v>370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8"/>
        <v>0</v>
      </c>
    </row>
    <row r="69" spans="1:7" x14ac:dyDescent="0.25">
      <c r="A69" s="85" t="s">
        <v>371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8"/>
        <v>0</v>
      </c>
    </row>
    <row r="70" spans="1:7" x14ac:dyDescent="0.25">
      <c r="A70" s="85" t="s">
        <v>372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8"/>
        <v>0</v>
      </c>
    </row>
    <row r="71" spans="1:7" x14ac:dyDescent="0.25">
      <c r="A71" s="84" t="s">
        <v>373</v>
      </c>
      <c r="B71" s="83">
        <f t="shared" ref="B71:G71" si="9">SUM(B72:B74)</f>
        <v>0</v>
      </c>
      <c r="C71" s="83">
        <f t="shared" si="9"/>
        <v>0</v>
      </c>
      <c r="D71" s="83">
        <f t="shared" si="9"/>
        <v>0</v>
      </c>
      <c r="E71" s="83">
        <f t="shared" si="9"/>
        <v>0</v>
      </c>
      <c r="F71" s="83">
        <f t="shared" si="9"/>
        <v>0</v>
      </c>
      <c r="G71" s="83">
        <f t="shared" si="9"/>
        <v>0</v>
      </c>
    </row>
    <row r="72" spans="1:7" x14ac:dyDescent="0.25">
      <c r="A72" s="85" t="s">
        <v>374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375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0">D73-E73</f>
        <v>0</v>
      </c>
    </row>
    <row r="74" spans="1:7" x14ac:dyDescent="0.25">
      <c r="A74" s="85" t="s">
        <v>376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0"/>
        <v>0</v>
      </c>
    </row>
    <row r="75" spans="1:7" x14ac:dyDescent="0.25">
      <c r="A75" s="84" t="s">
        <v>377</v>
      </c>
      <c r="B75" s="83">
        <f t="shared" ref="B75:G75" si="11">SUM(B76:B82)</f>
        <v>0</v>
      </c>
      <c r="C75" s="83">
        <f t="shared" si="11"/>
        <v>0</v>
      </c>
      <c r="D75" s="83">
        <f t="shared" si="11"/>
        <v>0</v>
      </c>
      <c r="E75" s="83">
        <f t="shared" si="11"/>
        <v>0</v>
      </c>
      <c r="F75" s="83">
        <f t="shared" si="11"/>
        <v>0</v>
      </c>
      <c r="G75" s="83">
        <f t="shared" si="11"/>
        <v>0</v>
      </c>
    </row>
    <row r="76" spans="1:7" x14ac:dyDescent="0.25">
      <c r="A76" s="85" t="s">
        <v>378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379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2">D77-E77</f>
        <v>0</v>
      </c>
    </row>
    <row r="78" spans="1:7" x14ac:dyDescent="0.25">
      <c r="A78" s="85" t="s">
        <v>380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2"/>
        <v>0</v>
      </c>
    </row>
    <row r="79" spans="1:7" x14ac:dyDescent="0.25">
      <c r="A79" s="85" t="s">
        <v>381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2"/>
        <v>0</v>
      </c>
    </row>
    <row r="80" spans="1:7" x14ac:dyDescent="0.25">
      <c r="A80" s="85" t="s">
        <v>382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2"/>
        <v>0</v>
      </c>
    </row>
    <row r="81" spans="1:7" x14ac:dyDescent="0.25">
      <c r="A81" s="85" t="s">
        <v>383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2"/>
        <v>0</v>
      </c>
    </row>
    <row r="82" spans="1:7" x14ac:dyDescent="0.25">
      <c r="A82" s="85" t="s">
        <v>384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2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385</v>
      </c>
      <c r="B84" s="83">
        <f t="shared" ref="B84:G84" si="13">SUM(B85,B93,B103,B113,B123,B133,B137,B146,B150)</f>
        <v>42000000</v>
      </c>
      <c r="C84" s="83">
        <f t="shared" si="13"/>
        <v>26185418.789999999</v>
      </c>
      <c r="D84" s="83">
        <f t="shared" si="13"/>
        <v>62810035.180000007</v>
      </c>
      <c r="E84" s="83">
        <f t="shared" si="13"/>
        <v>60279002.619999997</v>
      </c>
      <c r="F84" s="83">
        <f t="shared" si="13"/>
        <v>57530558.849999994</v>
      </c>
      <c r="G84" s="83">
        <f t="shared" si="13"/>
        <v>7906416.1700000027</v>
      </c>
    </row>
    <row r="85" spans="1:7" x14ac:dyDescent="0.25">
      <c r="A85" s="84" t="s">
        <v>312</v>
      </c>
      <c r="B85" s="83">
        <f t="shared" ref="B85:G85" si="14">SUM(B86:B92)</f>
        <v>11265245.669999998</v>
      </c>
      <c r="C85" s="83">
        <f t="shared" si="14"/>
        <v>-1235170.6599999999</v>
      </c>
      <c r="D85" s="83">
        <f t="shared" si="14"/>
        <v>10030075.01</v>
      </c>
      <c r="E85" s="83">
        <f t="shared" si="14"/>
        <v>9463338.9700000007</v>
      </c>
      <c r="F85" s="83">
        <f t="shared" si="14"/>
        <v>9463338.9700000007</v>
      </c>
      <c r="G85" s="83">
        <f t="shared" si="14"/>
        <v>566736.0399999998</v>
      </c>
    </row>
    <row r="86" spans="1:7" x14ac:dyDescent="0.25">
      <c r="A86" s="85" t="s">
        <v>313</v>
      </c>
      <c r="B86" s="75">
        <v>8061486.3899999997</v>
      </c>
      <c r="C86" s="75">
        <v>-359704.41</v>
      </c>
      <c r="D86" s="75">
        <v>7701781.9799999995</v>
      </c>
      <c r="E86" s="75">
        <v>7695429.5899999999</v>
      </c>
      <c r="F86" s="75">
        <v>7695429.5899999999</v>
      </c>
      <c r="G86" s="75">
        <v>6352.3899999996647</v>
      </c>
    </row>
    <row r="87" spans="1:7" x14ac:dyDescent="0.25">
      <c r="A87" s="85" t="s">
        <v>314</v>
      </c>
      <c r="B87" s="75">
        <v>0</v>
      </c>
      <c r="C87" s="75">
        <v>72000</v>
      </c>
      <c r="D87" s="75">
        <v>72000</v>
      </c>
      <c r="E87" s="75">
        <v>12025</v>
      </c>
      <c r="F87" s="75">
        <v>12025</v>
      </c>
      <c r="G87" s="75">
        <v>59975</v>
      </c>
    </row>
    <row r="88" spans="1:7" x14ac:dyDescent="0.25">
      <c r="A88" s="85" t="s">
        <v>315</v>
      </c>
      <c r="B88" s="75">
        <v>1605284.41</v>
      </c>
      <c r="C88" s="75">
        <v>-41130.269999999997</v>
      </c>
      <c r="D88" s="75">
        <v>1564154.14</v>
      </c>
      <c r="E88" s="75">
        <v>1564154.14</v>
      </c>
      <c r="F88" s="75">
        <v>1564154.14</v>
      </c>
      <c r="G88" s="75">
        <v>0</v>
      </c>
    </row>
    <row r="89" spans="1:7" x14ac:dyDescent="0.25">
      <c r="A89" s="85" t="s">
        <v>316</v>
      </c>
      <c r="B89" s="75">
        <v>250000</v>
      </c>
      <c r="C89" s="75">
        <v>-250000</v>
      </c>
      <c r="D89" s="75">
        <v>0</v>
      </c>
      <c r="E89" s="75">
        <v>0</v>
      </c>
      <c r="F89" s="75">
        <v>0</v>
      </c>
      <c r="G89" s="75">
        <v>0</v>
      </c>
    </row>
    <row r="90" spans="1:7" x14ac:dyDescent="0.25">
      <c r="A90" s="85" t="s">
        <v>317</v>
      </c>
      <c r="B90" s="75">
        <v>1348474.87</v>
      </c>
      <c r="C90" s="75">
        <v>-656335.98</v>
      </c>
      <c r="D90" s="75">
        <v>692138.89000000013</v>
      </c>
      <c r="E90" s="75">
        <v>191730.24</v>
      </c>
      <c r="F90" s="75">
        <v>191730.24</v>
      </c>
      <c r="G90" s="75">
        <v>500408.65000000014</v>
      </c>
    </row>
    <row r="91" spans="1:7" x14ac:dyDescent="0.25">
      <c r="A91" s="85" t="s">
        <v>318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v>0</v>
      </c>
    </row>
    <row r="92" spans="1:7" x14ac:dyDescent="0.25">
      <c r="A92" s="85" t="s">
        <v>319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v>0</v>
      </c>
    </row>
    <row r="93" spans="1:7" x14ac:dyDescent="0.25">
      <c r="A93" s="84" t="s">
        <v>320</v>
      </c>
      <c r="B93" s="83">
        <f t="shared" ref="B93:G93" si="15">SUM(B94:B102)</f>
        <v>3665000</v>
      </c>
      <c r="C93" s="83">
        <f t="shared" si="15"/>
        <v>-796737.67</v>
      </c>
      <c r="D93" s="83">
        <f t="shared" si="15"/>
        <v>2868262.3299999996</v>
      </c>
      <c r="E93" s="83">
        <f t="shared" si="15"/>
        <v>2868262.3299999996</v>
      </c>
      <c r="F93" s="83">
        <f t="shared" si="15"/>
        <v>2868262.3299999996</v>
      </c>
      <c r="G93" s="83">
        <f t="shared" si="15"/>
        <v>0</v>
      </c>
    </row>
    <row r="94" spans="1:7" x14ac:dyDescent="0.25">
      <c r="A94" s="85" t="s">
        <v>321</v>
      </c>
      <c r="B94" s="75">
        <v>15000</v>
      </c>
      <c r="C94" s="75">
        <v>-4175</v>
      </c>
      <c r="D94" s="75">
        <v>10825</v>
      </c>
      <c r="E94" s="75">
        <v>10825</v>
      </c>
      <c r="F94" s="75">
        <v>10825</v>
      </c>
      <c r="G94" s="75">
        <v>0</v>
      </c>
    </row>
    <row r="95" spans="1:7" x14ac:dyDescent="0.25">
      <c r="A95" s="85" t="s">
        <v>322</v>
      </c>
      <c r="B95" s="75">
        <v>225000</v>
      </c>
      <c r="C95" s="75">
        <v>78258.009999999995</v>
      </c>
      <c r="D95" s="75">
        <v>303258.01</v>
      </c>
      <c r="E95" s="75">
        <v>303258.01</v>
      </c>
      <c r="F95" s="75">
        <v>303258.01</v>
      </c>
      <c r="G95" s="75">
        <v>0</v>
      </c>
    </row>
    <row r="96" spans="1:7" x14ac:dyDescent="0.25">
      <c r="A96" s="85" t="s">
        <v>323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v>0</v>
      </c>
    </row>
    <row r="97" spans="1:7" x14ac:dyDescent="0.25">
      <c r="A97" s="85" t="s">
        <v>324</v>
      </c>
      <c r="B97" s="75">
        <v>315000</v>
      </c>
      <c r="C97" s="75">
        <v>224329.99</v>
      </c>
      <c r="D97" s="75">
        <v>539329.99</v>
      </c>
      <c r="E97" s="75">
        <v>539329.99</v>
      </c>
      <c r="F97" s="75">
        <v>539329.99</v>
      </c>
      <c r="G97" s="75">
        <v>0</v>
      </c>
    </row>
    <row r="98" spans="1:7" x14ac:dyDescent="0.25">
      <c r="A98" s="87" t="s">
        <v>325</v>
      </c>
      <c r="B98" s="75">
        <v>50000</v>
      </c>
      <c r="C98" s="75">
        <v>147279.48000000001</v>
      </c>
      <c r="D98" s="75">
        <v>197279.48</v>
      </c>
      <c r="E98" s="75">
        <v>197279.48</v>
      </c>
      <c r="F98" s="75">
        <v>197279.48</v>
      </c>
      <c r="G98" s="75">
        <v>0</v>
      </c>
    </row>
    <row r="99" spans="1:7" x14ac:dyDescent="0.25">
      <c r="A99" s="85" t="s">
        <v>326</v>
      </c>
      <c r="B99" s="75">
        <v>1250000</v>
      </c>
      <c r="C99" s="75">
        <v>302307.24</v>
      </c>
      <c r="D99" s="75">
        <v>1552307.24</v>
      </c>
      <c r="E99" s="75">
        <v>1552307.24</v>
      </c>
      <c r="F99" s="75">
        <v>1552307.24</v>
      </c>
      <c r="G99" s="75">
        <v>0</v>
      </c>
    </row>
    <row r="100" spans="1:7" x14ac:dyDescent="0.25">
      <c r="A100" s="85" t="s">
        <v>327</v>
      </c>
      <c r="B100" s="75">
        <v>310000</v>
      </c>
      <c r="C100" s="75">
        <v>-44737.39</v>
      </c>
      <c r="D100" s="75">
        <v>265262.61</v>
      </c>
      <c r="E100" s="75">
        <v>265262.61</v>
      </c>
      <c r="F100" s="75">
        <v>265262.61</v>
      </c>
      <c r="G100" s="75">
        <v>0</v>
      </c>
    </row>
    <row r="101" spans="1:7" x14ac:dyDescent="0.25">
      <c r="A101" s="85" t="s">
        <v>328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v>0</v>
      </c>
    </row>
    <row r="102" spans="1:7" x14ac:dyDescent="0.25">
      <c r="A102" s="85" t="s">
        <v>329</v>
      </c>
      <c r="B102" s="75">
        <v>1500000</v>
      </c>
      <c r="C102" s="75">
        <v>-1500000</v>
      </c>
      <c r="D102" s="75">
        <v>0</v>
      </c>
      <c r="E102" s="75">
        <v>0</v>
      </c>
      <c r="F102" s="75">
        <v>0</v>
      </c>
      <c r="G102" s="75">
        <v>0</v>
      </c>
    </row>
    <row r="103" spans="1:7" x14ac:dyDescent="0.25">
      <c r="A103" s="84" t="s">
        <v>330</v>
      </c>
      <c r="B103" s="83">
        <f>SUM(B104:B112)</f>
        <v>2220000</v>
      </c>
      <c r="C103" s="83">
        <f>SUM(C104:C112)</f>
        <v>3155383.6100000003</v>
      </c>
      <c r="D103" s="83">
        <v>0</v>
      </c>
      <c r="E103" s="83">
        <f>SUM(E104:E112)</f>
        <v>5285276.6900000004</v>
      </c>
      <c r="F103" s="83">
        <f>SUM(F104:F112)</f>
        <v>4685276.71</v>
      </c>
      <c r="G103" s="83">
        <f>SUM(G104:G112)</f>
        <v>90106.919999999925</v>
      </c>
    </row>
    <row r="104" spans="1:7" x14ac:dyDescent="0.25">
      <c r="A104" s="85" t="s">
        <v>331</v>
      </c>
      <c r="B104" s="75">
        <v>1000000</v>
      </c>
      <c r="C104" s="75">
        <v>522955</v>
      </c>
      <c r="D104" s="75">
        <v>1522955</v>
      </c>
      <c r="E104" s="75">
        <v>1522955</v>
      </c>
      <c r="F104" s="75">
        <v>1522955</v>
      </c>
      <c r="G104" s="75">
        <v>0</v>
      </c>
    </row>
    <row r="105" spans="1:7" x14ac:dyDescent="0.25">
      <c r="A105" s="85" t="s">
        <v>332</v>
      </c>
      <c r="B105" s="75">
        <v>800000</v>
      </c>
      <c r="C105" s="75">
        <v>-19968</v>
      </c>
      <c r="D105" s="75">
        <v>780032</v>
      </c>
      <c r="E105" s="75">
        <v>780031.98</v>
      </c>
      <c r="F105" s="75">
        <v>180032</v>
      </c>
      <c r="G105" s="75">
        <v>2.0000000018626451E-2</v>
      </c>
    </row>
    <row r="106" spans="1:7" x14ac:dyDescent="0.25">
      <c r="A106" s="85" t="s">
        <v>333</v>
      </c>
      <c r="B106" s="75">
        <v>0</v>
      </c>
      <c r="C106" s="75">
        <v>483655.21</v>
      </c>
      <c r="D106" s="75">
        <v>483655.21</v>
      </c>
      <c r="E106" s="75">
        <v>483429.21</v>
      </c>
      <c r="F106" s="75">
        <v>483429.21</v>
      </c>
      <c r="G106" s="75">
        <v>226</v>
      </c>
    </row>
    <row r="107" spans="1:7" x14ac:dyDescent="0.25">
      <c r="A107" s="85" t="s">
        <v>334</v>
      </c>
      <c r="B107" s="75">
        <v>100000</v>
      </c>
      <c r="C107" s="75">
        <v>-98090.03</v>
      </c>
      <c r="D107" s="75">
        <v>1909.9700000000012</v>
      </c>
      <c r="E107" s="75">
        <v>1909.97</v>
      </c>
      <c r="F107" s="75">
        <v>1909.97</v>
      </c>
      <c r="G107" s="75">
        <v>0</v>
      </c>
    </row>
    <row r="108" spans="1:7" x14ac:dyDescent="0.25">
      <c r="A108" s="85" t="s">
        <v>335</v>
      </c>
      <c r="B108" s="75">
        <v>250000</v>
      </c>
      <c r="C108" s="75">
        <v>2217351.23</v>
      </c>
      <c r="D108" s="75">
        <v>2467351.23</v>
      </c>
      <c r="E108" s="75">
        <v>2462814.33</v>
      </c>
      <c r="F108" s="75">
        <v>2462814.33</v>
      </c>
      <c r="G108" s="75">
        <v>4536.8999999999069</v>
      </c>
    </row>
    <row r="109" spans="1:7" x14ac:dyDescent="0.25">
      <c r="A109" s="85" t="s">
        <v>336</v>
      </c>
      <c r="B109" s="75">
        <v>15000</v>
      </c>
      <c r="C109" s="75">
        <v>-15000</v>
      </c>
      <c r="D109" s="75">
        <v>0</v>
      </c>
      <c r="E109" s="75">
        <v>0</v>
      </c>
      <c r="F109" s="75">
        <v>0</v>
      </c>
      <c r="G109" s="75">
        <v>0</v>
      </c>
    </row>
    <row r="110" spans="1:7" x14ac:dyDescent="0.25">
      <c r="A110" s="85" t="s">
        <v>337</v>
      </c>
      <c r="B110" s="75">
        <v>55000</v>
      </c>
      <c r="C110" s="75">
        <v>-30442.799999999999</v>
      </c>
      <c r="D110" s="75">
        <v>24557.200000000001</v>
      </c>
      <c r="E110" s="75">
        <v>24557.200000000001</v>
      </c>
      <c r="F110" s="75">
        <v>24557.200000000001</v>
      </c>
      <c r="G110" s="75">
        <v>0</v>
      </c>
    </row>
    <row r="111" spans="1:7" x14ac:dyDescent="0.25">
      <c r="A111" s="85" t="s">
        <v>338</v>
      </c>
      <c r="B111" s="75">
        <v>0</v>
      </c>
      <c r="C111" s="75">
        <v>93000</v>
      </c>
      <c r="D111" s="75">
        <v>93000</v>
      </c>
      <c r="E111" s="75">
        <v>7656</v>
      </c>
      <c r="F111" s="75">
        <v>7656</v>
      </c>
      <c r="G111" s="75">
        <v>85344</v>
      </c>
    </row>
    <row r="112" spans="1:7" x14ac:dyDescent="0.25">
      <c r="A112" s="85" t="s">
        <v>339</v>
      </c>
      <c r="B112" s="75">
        <v>0</v>
      </c>
      <c r="C112" s="75">
        <v>1923</v>
      </c>
      <c r="D112" s="75">
        <v>1923</v>
      </c>
      <c r="E112" s="75">
        <v>1923</v>
      </c>
      <c r="F112" s="75">
        <v>1923</v>
      </c>
      <c r="G112" s="75">
        <v>0</v>
      </c>
    </row>
    <row r="113" spans="1:7" x14ac:dyDescent="0.25">
      <c r="A113" s="84" t="s">
        <v>340</v>
      </c>
      <c r="B113" s="83">
        <f t="shared" ref="B113:G113" si="16">SUM(B114:B122)</f>
        <v>6049754.3300000001</v>
      </c>
      <c r="C113" s="83">
        <f t="shared" si="16"/>
        <v>7053542.9100000001</v>
      </c>
      <c r="D113" s="83">
        <f t="shared" si="16"/>
        <v>13103297.240000002</v>
      </c>
      <c r="E113" s="83">
        <f t="shared" si="16"/>
        <v>10429140.32</v>
      </c>
      <c r="F113" s="83">
        <f t="shared" si="16"/>
        <v>10429140.32</v>
      </c>
      <c r="G113" s="83">
        <f t="shared" si="16"/>
        <v>2674156.9200000018</v>
      </c>
    </row>
    <row r="114" spans="1:7" x14ac:dyDescent="0.25">
      <c r="A114" s="85" t="s">
        <v>341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v>0</v>
      </c>
    </row>
    <row r="115" spans="1:7" x14ac:dyDescent="0.25">
      <c r="A115" s="85" t="s">
        <v>342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v>0</v>
      </c>
    </row>
    <row r="116" spans="1:7" x14ac:dyDescent="0.25">
      <c r="A116" s="85" t="s">
        <v>343</v>
      </c>
      <c r="B116" s="75">
        <v>2149754.33</v>
      </c>
      <c r="C116" s="75">
        <v>-520348.46</v>
      </c>
      <c r="D116" s="75">
        <v>1629405.87</v>
      </c>
      <c r="E116" s="75">
        <v>1629405.87</v>
      </c>
      <c r="F116" s="75">
        <v>1629405.87</v>
      </c>
      <c r="G116" s="75">
        <v>0</v>
      </c>
    </row>
    <row r="117" spans="1:7" x14ac:dyDescent="0.25">
      <c r="A117" s="85" t="s">
        <v>344</v>
      </c>
      <c r="B117" s="75">
        <v>3900000</v>
      </c>
      <c r="C117" s="75">
        <v>7573891.3700000001</v>
      </c>
      <c r="D117" s="75">
        <v>11473891.370000001</v>
      </c>
      <c r="E117" s="75">
        <v>8799734.4499999993</v>
      </c>
      <c r="F117" s="75">
        <v>8799734.4499999993</v>
      </c>
      <c r="G117" s="75">
        <v>2674156.9200000018</v>
      </c>
    </row>
    <row r="118" spans="1:7" x14ac:dyDescent="0.25">
      <c r="A118" s="85" t="s">
        <v>345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v>0</v>
      </c>
    </row>
    <row r="119" spans="1:7" x14ac:dyDescent="0.25">
      <c r="A119" s="85" t="s">
        <v>346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v>0</v>
      </c>
    </row>
    <row r="120" spans="1:7" x14ac:dyDescent="0.25">
      <c r="A120" s="85" t="s">
        <v>347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v>0</v>
      </c>
    </row>
    <row r="121" spans="1:7" x14ac:dyDescent="0.25">
      <c r="A121" s="85" t="s">
        <v>348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v>0</v>
      </c>
    </row>
    <row r="122" spans="1:7" x14ac:dyDescent="0.25">
      <c r="A122" s="85" t="s">
        <v>349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v>0</v>
      </c>
    </row>
    <row r="123" spans="1:7" x14ac:dyDescent="0.25">
      <c r="A123" s="84" t="s">
        <v>350</v>
      </c>
      <c r="B123" s="83">
        <f t="shared" ref="B123:G123" si="17">SUM(B124:B132)</f>
        <v>0</v>
      </c>
      <c r="C123" s="83">
        <f t="shared" si="17"/>
        <v>1958191.4</v>
      </c>
      <c r="D123" s="83">
        <f t="shared" si="17"/>
        <v>1958191.4</v>
      </c>
      <c r="E123" s="83">
        <f t="shared" si="17"/>
        <v>1958191.4</v>
      </c>
      <c r="F123" s="83">
        <f t="shared" si="17"/>
        <v>1958191.4</v>
      </c>
      <c r="G123" s="83">
        <f t="shared" si="17"/>
        <v>0</v>
      </c>
    </row>
    <row r="124" spans="1:7" x14ac:dyDescent="0.25">
      <c r="A124" s="85" t="s">
        <v>351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v>0</v>
      </c>
    </row>
    <row r="125" spans="1:7" x14ac:dyDescent="0.25">
      <c r="A125" s="85" t="s">
        <v>352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v>0</v>
      </c>
    </row>
    <row r="126" spans="1:7" x14ac:dyDescent="0.25">
      <c r="A126" s="85" t="s">
        <v>353</v>
      </c>
      <c r="B126" s="75">
        <v>0</v>
      </c>
      <c r="C126" s="75">
        <v>29191.4</v>
      </c>
      <c r="D126" s="75">
        <v>29191.4</v>
      </c>
      <c r="E126" s="75">
        <v>29191.4</v>
      </c>
      <c r="F126" s="75">
        <v>29191.4</v>
      </c>
      <c r="G126" s="75">
        <v>0</v>
      </c>
    </row>
    <row r="127" spans="1:7" x14ac:dyDescent="0.25">
      <c r="A127" s="85" t="s">
        <v>354</v>
      </c>
      <c r="B127" s="75">
        <v>0</v>
      </c>
      <c r="C127" s="75">
        <v>1929000</v>
      </c>
      <c r="D127" s="75">
        <v>1929000</v>
      </c>
      <c r="E127" s="75">
        <v>1929000</v>
      </c>
      <c r="F127" s="75">
        <v>1929000</v>
      </c>
      <c r="G127" s="75">
        <v>0</v>
      </c>
    </row>
    <row r="128" spans="1:7" x14ac:dyDescent="0.25">
      <c r="A128" s="85" t="s">
        <v>355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v>0</v>
      </c>
    </row>
    <row r="129" spans="1:7" x14ac:dyDescent="0.25">
      <c r="A129" s="85" t="s">
        <v>356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v>0</v>
      </c>
    </row>
    <row r="130" spans="1:7" x14ac:dyDescent="0.25">
      <c r="A130" s="85" t="s">
        <v>357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v>0</v>
      </c>
    </row>
    <row r="131" spans="1:7" x14ac:dyDescent="0.25">
      <c r="A131" s="85" t="s">
        <v>358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v>0</v>
      </c>
    </row>
    <row r="132" spans="1:7" x14ac:dyDescent="0.25">
      <c r="A132" s="85" t="s">
        <v>359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v>0</v>
      </c>
    </row>
    <row r="133" spans="1:7" x14ac:dyDescent="0.25">
      <c r="A133" s="84" t="s">
        <v>360</v>
      </c>
      <c r="B133" s="83">
        <f t="shared" ref="B133:G133" si="18">SUM(B134:B136)</f>
        <v>18800000</v>
      </c>
      <c r="C133" s="83">
        <f t="shared" si="18"/>
        <v>16050209.199999999</v>
      </c>
      <c r="D133" s="83">
        <f t="shared" si="18"/>
        <v>34850209.200000003</v>
      </c>
      <c r="E133" s="83">
        <f t="shared" si="18"/>
        <v>30274792.909999996</v>
      </c>
      <c r="F133" s="83">
        <f t="shared" si="18"/>
        <v>28126349.119999997</v>
      </c>
      <c r="G133" s="83">
        <f t="shared" si="18"/>
        <v>4575416.290000001</v>
      </c>
    </row>
    <row r="134" spans="1:7" x14ac:dyDescent="0.25">
      <c r="A134" s="85" t="s">
        <v>361</v>
      </c>
      <c r="B134" s="75">
        <v>18800000</v>
      </c>
      <c r="C134" s="75">
        <v>12512513.77</v>
      </c>
      <c r="D134" s="75">
        <v>31312513.77</v>
      </c>
      <c r="E134" s="75">
        <v>27744278.239999998</v>
      </c>
      <c r="F134" s="75">
        <v>26982556.489999998</v>
      </c>
      <c r="G134" s="75">
        <v>3568235.5300000012</v>
      </c>
    </row>
    <row r="135" spans="1:7" x14ac:dyDescent="0.25">
      <c r="A135" s="85" t="s">
        <v>362</v>
      </c>
      <c r="B135" s="75">
        <v>0</v>
      </c>
      <c r="C135" s="75">
        <v>3537695.43</v>
      </c>
      <c r="D135" s="75">
        <v>3537695.43</v>
      </c>
      <c r="E135" s="75">
        <v>2530514.67</v>
      </c>
      <c r="F135" s="75">
        <v>1143792.6299999999</v>
      </c>
      <c r="G135" s="75">
        <v>1007180.7600000002</v>
      </c>
    </row>
    <row r="136" spans="1:7" x14ac:dyDescent="0.25">
      <c r="A136" s="85" t="s">
        <v>363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v>0</v>
      </c>
    </row>
    <row r="137" spans="1:7" x14ac:dyDescent="0.25">
      <c r="A137" s="84" t="s">
        <v>364</v>
      </c>
      <c r="B137" s="83">
        <f t="shared" ref="B137:G137" si="19">SUM(B138:B142,B144:B145)</f>
        <v>0</v>
      </c>
      <c r="C137" s="83">
        <f t="shared" si="19"/>
        <v>0</v>
      </c>
      <c r="D137" s="83">
        <f t="shared" si="19"/>
        <v>0</v>
      </c>
      <c r="E137" s="83">
        <f t="shared" si="19"/>
        <v>0</v>
      </c>
      <c r="F137" s="83">
        <f t="shared" si="19"/>
        <v>0</v>
      </c>
      <c r="G137" s="83">
        <f t="shared" si="19"/>
        <v>0</v>
      </c>
    </row>
    <row r="138" spans="1:7" x14ac:dyDescent="0.25">
      <c r="A138" s="85" t="s">
        <v>365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366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20">D139-E139</f>
        <v>0</v>
      </c>
    </row>
    <row r="140" spans="1:7" x14ac:dyDescent="0.25">
      <c r="A140" s="85" t="s">
        <v>367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20"/>
        <v>0</v>
      </c>
    </row>
    <row r="141" spans="1:7" x14ac:dyDescent="0.25">
      <c r="A141" s="85" t="s">
        <v>368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20"/>
        <v>0</v>
      </c>
    </row>
    <row r="142" spans="1:7" x14ac:dyDescent="0.25">
      <c r="A142" s="85" t="s">
        <v>369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20"/>
        <v>0</v>
      </c>
    </row>
    <row r="143" spans="1:7" x14ac:dyDescent="0.25">
      <c r="A143" s="85" t="s">
        <v>370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20"/>
        <v>0</v>
      </c>
    </row>
    <row r="144" spans="1:7" x14ac:dyDescent="0.25">
      <c r="A144" s="85" t="s">
        <v>371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20"/>
        <v>0</v>
      </c>
    </row>
    <row r="145" spans="1:7" x14ac:dyDescent="0.25">
      <c r="A145" s="85" t="s">
        <v>372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20"/>
        <v>0</v>
      </c>
    </row>
    <row r="146" spans="1:7" x14ac:dyDescent="0.25">
      <c r="A146" s="84" t="s">
        <v>373</v>
      </c>
      <c r="B146" s="83">
        <f t="shared" ref="B146:G146" si="21">SUM(B147:B149)</f>
        <v>0</v>
      </c>
      <c r="C146" s="83">
        <f t="shared" si="21"/>
        <v>0</v>
      </c>
      <c r="D146" s="83">
        <f t="shared" si="21"/>
        <v>0</v>
      </c>
      <c r="E146" s="83">
        <f t="shared" si="21"/>
        <v>0</v>
      </c>
      <c r="F146" s="83">
        <f t="shared" si="21"/>
        <v>0</v>
      </c>
      <c r="G146" s="83">
        <f t="shared" si="21"/>
        <v>0</v>
      </c>
    </row>
    <row r="147" spans="1:7" x14ac:dyDescent="0.25">
      <c r="A147" s="85" t="s">
        <v>374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375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22">D148-E148</f>
        <v>0</v>
      </c>
    </row>
    <row r="149" spans="1:7" x14ac:dyDescent="0.25">
      <c r="A149" s="85" t="s">
        <v>376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22"/>
        <v>0</v>
      </c>
    </row>
    <row r="150" spans="1:7" x14ac:dyDescent="0.25">
      <c r="A150" s="84" t="s">
        <v>377</v>
      </c>
      <c r="B150" s="83">
        <f t="shared" ref="B150:G150" si="23">SUM(B151:B157)</f>
        <v>0</v>
      </c>
      <c r="C150" s="83">
        <f t="shared" si="23"/>
        <v>0</v>
      </c>
      <c r="D150" s="83">
        <f t="shared" si="23"/>
        <v>0</v>
      </c>
      <c r="E150" s="83">
        <f t="shared" si="23"/>
        <v>0</v>
      </c>
      <c r="F150" s="83">
        <f t="shared" si="23"/>
        <v>0</v>
      </c>
      <c r="G150" s="83">
        <f t="shared" si="23"/>
        <v>0</v>
      </c>
    </row>
    <row r="151" spans="1:7" x14ac:dyDescent="0.25">
      <c r="A151" s="85" t="s">
        <v>378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379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24">D152-E152</f>
        <v>0</v>
      </c>
    </row>
    <row r="153" spans="1:7" x14ac:dyDescent="0.25">
      <c r="A153" s="85" t="s">
        <v>380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24"/>
        <v>0</v>
      </c>
    </row>
    <row r="154" spans="1:7" x14ac:dyDescent="0.25">
      <c r="A154" s="87" t="s">
        <v>381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24"/>
        <v>0</v>
      </c>
    </row>
    <row r="155" spans="1:7" x14ac:dyDescent="0.25">
      <c r="A155" s="85" t="s">
        <v>382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24"/>
        <v>0</v>
      </c>
    </row>
    <row r="156" spans="1:7" x14ac:dyDescent="0.25">
      <c r="A156" s="85" t="s">
        <v>383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24"/>
        <v>0</v>
      </c>
    </row>
    <row r="157" spans="1:7" x14ac:dyDescent="0.25">
      <c r="A157" s="85" t="s">
        <v>384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24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386</v>
      </c>
      <c r="B159" s="90">
        <f t="shared" ref="B159:G159" si="25">B9+B84</f>
        <v>111086793.61</v>
      </c>
      <c r="C159" s="90">
        <f t="shared" si="25"/>
        <v>47117311.989999995</v>
      </c>
      <c r="D159" s="90">
        <f t="shared" si="25"/>
        <v>152828721.99000001</v>
      </c>
      <c r="E159" s="90">
        <f t="shared" si="25"/>
        <v>150285741.43000001</v>
      </c>
      <c r="F159" s="90">
        <f t="shared" si="25"/>
        <v>147299264.16999999</v>
      </c>
      <c r="G159" s="90">
        <f t="shared" si="25"/>
        <v>7918364.1700000009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8:F38 B48:F48 B58:F58 B63:G70 B62:F62 B71:F85 B103:F103 B93:C93 E93:F93 B113:F113 B123:F123 B133:F133 B137:F159" unlockedFormula="1"/>
    <ignoredError sqref="G18 G28 G38 G48 G58 G62 G71:G85 G93 G103 G113 G123 G133 G137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52"/>
  <sheetViews>
    <sheetView showGridLines="0" topLeftCell="A13" zoomScale="75" zoomScaleNormal="75" workbookViewId="0">
      <selection activeCell="K51" sqref="K51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9" t="s">
        <v>387</v>
      </c>
      <c r="B1" s="170"/>
      <c r="C1" s="170"/>
      <c r="D1" s="170"/>
      <c r="E1" s="170"/>
      <c r="F1" s="170"/>
      <c r="G1" s="171"/>
    </row>
    <row r="2" spans="1:7" ht="15" customHeight="1" x14ac:dyDescent="0.25">
      <c r="A2" s="110" t="str">
        <f>'Formato 1'!A2</f>
        <v>Municipio de Tierra Blanca, Guanajuato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303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388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64" t="s">
        <v>6</v>
      </c>
      <c r="B7" s="166" t="s">
        <v>305</v>
      </c>
      <c r="C7" s="166"/>
      <c r="D7" s="166"/>
      <c r="E7" s="166"/>
      <c r="F7" s="166"/>
      <c r="G7" s="168" t="s">
        <v>306</v>
      </c>
    </row>
    <row r="8" spans="1:7" ht="30" x14ac:dyDescent="0.25">
      <c r="A8" s="165"/>
      <c r="B8" s="25" t="s">
        <v>307</v>
      </c>
      <c r="C8" s="7" t="s">
        <v>237</v>
      </c>
      <c r="D8" s="25" t="s">
        <v>238</v>
      </c>
      <c r="E8" s="25" t="s">
        <v>193</v>
      </c>
      <c r="F8" s="25" t="s">
        <v>210</v>
      </c>
      <c r="G8" s="167"/>
    </row>
    <row r="9" spans="1:7" ht="15.75" customHeight="1" x14ac:dyDescent="0.25">
      <c r="A9" s="26" t="s">
        <v>389</v>
      </c>
      <c r="B9" s="30">
        <f t="shared" ref="B9:G9" si="0">SUM(B10:B39)</f>
        <v>69086793.609999999</v>
      </c>
      <c r="C9" s="30">
        <f t="shared" si="0"/>
        <v>20931893.199999992</v>
      </c>
      <c r="D9" s="30">
        <f t="shared" si="0"/>
        <v>90018686.810000032</v>
      </c>
      <c r="E9" s="30">
        <f t="shared" si="0"/>
        <v>90006738.810000032</v>
      </c>
      <c r="F9" s="30">
        <f t="shared" si="0"/>
        <v>89768705.320000038</v>
      </c>
      <c r="G9" s="30">
        <f t="shared" si="0"/>
        <v>11947.999999992806</v>
      </c>
    </row>
    <row r="10" spans="1:7" x14ac:dyDescent="0.25">
      <c r="A10" s="63" t="s">
        <v>595</v>
      </c>
      <c r="B10" s="75">
        <v>21644067.449999999</v>
      </c>
      <c r="C10" s="75">
        <v>16306024.539999999</v>
      </c>
      <c r="D10" s="75">
        <v>37950091.989999995</v>
      </c>
      <c r="E10" s="75">
        <v>37944596.990000002</v>
      </c>
      <c r="F10" s="75">
        <v>37865672.590000004</v>
      </c>
      <c r="G10" s="75">
        <v>5494.9999999925494</v>
      </c>
    </row>
    <row r="11" spans="1:7" x14ac:dyDescent="0.25">
      <c r="A11" s="63" t="s">
        <v>596</v>
      </c>
      <c r="B11" s="75">
        <v>7395503.2599999998</v>
      </c>
      <c r="C11" s="75">
        <v>-111871.02</v>
      </c>
      <c r="D11" s="75">
        <v>7283632.2400000002</v>
      </c>
      <c r="E11" s="75">
        <v>7283632.2400000002</v>
      </c>
      <c r="F11" s="75">
        <v>7283632.2400000002</v>
      </c>
      <c r="G11" s="75">
        <v>0</v>
      </c>
    </row>
    <row r="12" spans="1:7" x14ac:dyDescent="0.25">
      <c r="A12" s="63" t="s">
        <v>597</v>
      </c>
      <c r="B12" s="75">
        <v>703010.34</v>
      </c>
      <c r="C12" s="75">
        <v>48826.54</v>
      </c>
      <c r="D12" s="75">
        <v>751836.88</v>
      </c>
      <c r="E12" s="75">
        <v>751836.88</v>
      </c>
      <c r="F12" s="75">
        <v>751836.88</v>
      </c>
      <c r="G12" s="75">
        <v>0</v>
      </c>
    </row>
    <row r="13" spans="1:7" x14ac:dyDescent="0.25">
      <c r="A13" s="63" t="s">
        <v>598</v>
      </c>
      <c r="B13" s="75">
        <v>1453592.31</v>
      </c>
      <c r="C13" s="75">
        <v>-25240.37</v>
      </c>
      <c r="D13" s="75">
        <v>1428351.94</v>
      </c>
      <c r="E13" s="75">
        <v>1428351.94</v>
      </c>
      <c r="F13" s="75">
        <v>1428351.94</v>
      </c>
      <c r="G13" s="75">
        <v>0</v>
      </c>
    </row>
    <row r="14" spans="1:7" x14ac:dyDescent="0.25">
      <c r="A14" s="63" t="s">
        <v>599</v>
      </c>
      <c r="B14" s="75">
        <v>12274791.960000001</v>
      </c>
      <c r="C14" s="75">
        <v>1737725.16</v>
      </c>
      <c r="D14" s="75">
        <v>14012517.120000001</v>
      </c>
      <c r="E14" s="75">
        <v>14008361.15</v>
      </c>
      <c r="F14" s="75">
        <v>13852441.560000001</v>
      </c>
      <c r="G14" s="75">
        <v>4155.9700000006706</v>
      </c>
    </row>
    <row r="15" spans="1:7" x14ac:dyDescent="0.25">
      <c r="A15" s="63" t="s">
        <v>600</v>
      </c>
      <c r="B15" s="75">
        <v>1088350.73</v>
      </c>
      <c r="C15" s="75">
        <v>-137145.45000000001</v>
      </c>
      <c r="D15" s="75">
        <v>951205.28</v>
      </c>
      <c r="E15" s="75">
        <v>951205.28</v>
      </c>
      <c r="F15" s="75">
        <v>951205.28</v>
      </c>
      <c r="G15" s="75">
        <v>0</v>
      </c>
    </row>
    <row r="16" spans="1:7" x14ac:dyDescent="0.25">
      <c r="A16" s="63" t="s">
        <v>601</v>
      </c>
      <c r="B16" s="75">
        <v>3693420.35</v>
      </c>
      <c r="C16" s="75">
        <v>-244616.53</v>
      </c>
      <c r="D16" s="75">
        <v>3448803.8200000003</v>
      </c>
      <c r="E16" s="75">
        <v>3448803.82</v>
      </c>
      <c r="F16" s="75">
        <v>3448803.82</v>
      </c>
      <c r="G16" s="75">
        <v>0</v>
      </c>
    </row>
    <row r="17" spans="1:7" x14ac:dyDescent="0.25">
      <c r="A17" s="63" t="s">
        <v>602</v>
      </c>
      <c r="B17" s="75">
        <v>5674606.7999999998</v>
      </c>
      <c r="C17" s="75">
        <v>3463470.12</v>
      </c>
      <c r="D17" s="75">
        <v>9138076.9199999999</v>
      </c>
      <c r="E17" s="75">
        <v>9135930.2400000002</v>
      </c>
      <c r="F17" s="75">
        <v>9132740.7400000002</v>
      </c>
      <c r="G17" s="75">
        <v>2146.679999999702</v>
      </c>
    </row>
    <row r="18" spans="1:7" x14ac:dyDescent="0.25">
      <c r="A18" s="63" t="s">
        <v>603</v>
      </c>
      <c r="B18" s="75">
        <v>5179051.03</v>
      </c>
      <c r="C18" s="75">
        <v>-930555.18</v>
      </c>
      <c r="D18" s="75">
        <v>4248495.8500000006</v>
      </c>
      <c r="E18" s="75">
        <v>4248495.8499999996</v>
      </c>
      <c r="F18" s="75">
        <v>4248495.8499999996</v>
      </c>
      <c r="G18" s="75">
        <v>0</v>
      </c>
    </row>
    <row r="19" spans="1:7" x14ac:dyDescent="0.25">
      <c r="A19" s="63" t="s">
        <v>604</v>
      </c>
      <c r="B19" s="75">
        <v>0</v>
      </c>
      <c r="C19" s="75">
        <v>70126.06</v>
      </c>
      <c r="D19" s="75">
        <v>70126.06</v>
      </c>
      <c r="E19" s="75">
        <v>70126.06</v>
      </c>
      <c r="F19" s="75">
        <v>70126.06</v>
      </c>
      <c r="G19" s="75">
        <v>0</v>
      </c>
    </row>
    <row r="20" spans="1:7" x14ac:dyDescent="0.25">
      <c r="A20" s="63" t="s">
        <v>605</v>
      </c>
      <c r="B20" s="75">
        <v>0</v>
      </c>
      <c r="C20" s="75">
        <v>511402.82</v>
      </c>
      <c r="D20" s="75">
        <v>511402.82</v>
      </c>
      <c r="E20" s="75">
        <v>511402.82</v>
      </c>
      <c r="F20" s="75">
        <v>511402.82</v>
      </c>
      <c r="G20" s="75">
        <v>0</v>
      </c>
    </row>
    <row r="21" spans="1:7" x14ac:dyDescent="0.25">
      <c r="A21" s="63" t="s">
        <v>606</v>
      </c>
      <c r="B21" s="75">
        <v>1926394.91</v>
      </c>
      <c r="C21" s="75">
        <v>-687269.77</v>
      </c>
      <c r="D21" s="75">
        <v>1239125.1399999999</v>
      </c>
      <c r="E21" s="75">
        <v>1239125.1399999999</v>
      </c>
      <c r="F21" s="75">
        <v>1239125.1399999999</v>
      </c>
      <c r="G21" s="75">
        <v>0</v>
      </c>
    </row>
    <row r="22" spans="1:7" x14ac:dyDescent="0.25">
      <c r="A22" s="63" t="s">
        <v>607</v>
      </c>
      <c r="B22" s="75">
        <v>1427945.17</v>
      </c>
      <c r="C22" s="75">
        <v>-106322.27</v>
      </c>
      <c r="D22" s="75">
        <v>1321622.8999999999</v>
      </c>
      <c r="E22" s="75">
        <v>1321622.8999999999</v>
      </c>
      <c r="F22" s="75">
        <v>1321622.8999999999</v>
      </c>
      <c r="G22" s="75">
        <v>0</v>
      </c>
    </row>
    <row r="23" spans="1:7" x14ac:dyDescent="0.25">
      <c r="A23" s="63" t="s">
        <v>608</v>
      </c>
      <c r="B23" s="75">
        <v>711599.47</v>
      </c>
      <c r="C23" s="75">
        <v>-60968.74</v>
      </c>
      <c r="D23" s="75">
        <v>650630.73</v>
      </c>
      <c r="E23" s="75">
        <v>650630.72</v>
      </c>
      <c r="F23" s="75">
        <v>650630.72</v>
      </c>
      <c r="G23" s="75">
        <v>1.0000000009313226E-2</v>
      </c>
    </row>
    <row r="24" spans="1:7" x14ac:dyDescent="0.25">
      <c r="A24" s="63" t="s">
        <v>609</v>
      </c>
      <c r="B24" s="75">
        <v>412565.47</v>
      </c>
      <c r="C24" s="75">
        <v>204347.45</v>
      </c>
      <c r="D24" s="75">
        <v>616912.91999999993</v>
      </c>
      <c r="E24" s="75">
        <v>616912.92000000004</v>
      </c>
      <c r="F24" s="75">
        <v>616912.92000000004</v>
      </c>
      <c r="G24" s="75">
        <v>0</v>
      </c>
    </row>
    <row r="25" spans="1:7" x14ac:dyDescent="0.25">
      <c r="A25" s="63" t="s">
        <v>610</v>
      </c>
      <c r="B25" s="75">
        <v>171642.69</v>
      </c>
      <c r="C25" s="75">
        <v>-23274.03</v>
      </c>
      <c r="D25" s="75">
        <v>148368.66</v>
      </c>
      <c r="E25" s="75">
        <v>148368.66</v>
      </c>
      <c r="F25" s="75">
        <v>148368.66</v>
      </c>
      <c r="G25" s="75">
        <v>0</v>
      </c>
    </row>
    <row r="26" spans="1:7" x14ac:dyDescent="0.25">
      <c r="A26" s="63" t="s">
        <v>611</v>
      </c>
      <c r="B26" s="75">
        <v>1230940</v>
      </c>
      <c r="C26" s="75">
        <v>-415477.67</v>
      </c>
      <c r="D26" s="75">
        <v>815462.33000000007</v>
      </c>
      <c r="E26" s="75">
        <v>815462.33</v>
      </c>
      <c r="F26" s="75">
        <v>815462.33</v>
      </c>
      <c r="G26" s="75">
        <v>0</v>
      </c>
    </row>
    <row r="27" spans="1:7" x14ac:dyDescent="0.25">
      <c r="A27" s="63" t="s">
        <v>612</v>
      </c>
      <c r="B27" s="75">
        <v>434501.68</v>
      </c>
      <c r="C27" s="75">
        <v>1658069.72</v>
      </c>
      <c r="D27" s="75">
        <v>2092571.4</v>
      </c>
      <c r="E27" s="75">
        <v>2092421.06</v>
      </c>
      <c r="F27" s="75">
        <v>2092421.06</v>
      </c>
      <c r="G27" s="75">
        <v>150.33999999985099</v>
      </c>
    </row>
    <row r="28" spans="1:7" x14ac:dyDescent="0.25">
      <c r="A28" s="63" t="s">
        <v>613</v>
      </c>
      <c r="B28" s="75">
        <v>152949.20000000001</v>
      </c>
      <c r="C28" s="75">
        <v>-149334.79999999999</v>
      </c>
      <c r="D28" s="75">
        <v>3614.4000000000233</v>
      </c>
      <c r="E28" s="75">
        <v>3614.4</v>
      </c>
      <c r="F28" s="75">
        <v>3614.4</v>
      </c>
      <c r="G28" s="75">
        <v>2.319211489520967E-11</v>
      </c>
    </row>
    <row r="29" spans="1:7" x14ac:dyDescent="0.25">
      <c r="A29" s="63" t="s">
        <v>614</v>
      </c>
      <c r="B29" s="75">
        <v>286520.57</v>
      </c>
      <c r="C29" s="75">
        <v>-40687.57</v>
      </c>
      <c r="D29" s="75">
        <v>245833</v>
      </c>
      <c r="E29" s="75">
        <v>245833</v>
      </c>
      <c r="F29" s="75">
        <v>245833</v>
      </c>
      <c r="G29" s="75">
        <v>0</v>
      </c>
    </row>
    <row r="30" spans="1:7" x14ac:dyDescent="0.25">
      <c r="A30" s="63" t="s">
        <v>615</v>
      </c>
      <c r="B30" s="75">
        <v>1015781.95</v>
      </c>
      <c r="C30" s="75">
        <v>92350.83</v>
      </c>
      <c r="D30" s="75">
        <v>1108132.78</v>
      </c>
      <c r="E30" s="75">
        <v>1108132.78</v>
      </c>
      <c r="F30" s="75">
        <v>1108132.78</v>
      </c>
      <c r="G30" s="75">
        <v>0</v>
      </c>
    </row>
    <row r="31" spans="1:7" x14ac:dyDescent="0.25">
      <c r="A31" s="63" t="s">
        <v>616</v>
      </c>
      <c r="B31" s="75">
        <v>601465.24</v>
      </c>
      <c r="C31" s="75">
        <v>-73898.490000000005</v>
      </c>
      <c r="D31" s="75">
        <v>527566.75</v>
      </c>
      <c r="E31" s="75">
        <v>527566.75</v>
      </c>
      <c r="F31" s="75">
        <v>527566.75</v>
      </c>
      <c r="G31" s="75">
        <v>0</v>
      </c>
    </row>
    <row r="32" spans="1:7" x14ac:dyDescent="0.25">
      <c r="A32" s="63" t="s">
        <v>617</v>
      </c>
      <c r="B32" s="75">
        <v>281502.21000000002</v>
      </c>
      <c r="C32" s="75">
        <v>-198371.17</v>
      </c>
      <c r="D32" s="75">
        <v>83131.040000000008</v>
      </c>
      <c r="E32" s="75">
        <v>83131.039999999994</v>
      </c>
      <c r="F32" s="75">
        <v>83131.039999999994</v>
      </c>
      <c r="G32" s="75">
        <v>0</v>
      </c>
    </row>
    <row r="33" spans="1:7" x14ac:dyDescent="0.25">
      <c r="A33" s="63" t="s">
        <v>618</v>
      </c>
      <c r="B33" s="75">
        <v>0</v>
      </c>
      <c r="C33" s="75">
        <v>76956.399999999994</v>
      </c>
      <c r="D33" s="75">
        <v>76956.399999999994</v>
      </c>
      <c r="E33" s="75">
        <v>76956.399999999994</v>
      </c>
      <c r="F33" s="75">
        <v>76956.399999999994</v>
      </c>
      <c r="G33" s="75">
        <v>0</v>
      </c>
    </row>
    <row r="34" spans="1:7" x14ac:dyDescent="0.25">
      <c r="A34" s="63" t="s">
        <v>619</v>
      </c>
      <c r="B34" s="75">
        <v>152949.20000000001</v>
      </c>
      <c r="C34" s="75">
        <v>-89672.56</v>
      </c>
      <c r="D34" s="75">
        <v>63276.640000000014</v>
      </c>
      <c r="E34" s="75">
        <v>63276.639999999999</v>
      </c>
      <c r="F34" s="75">
        <v>63276.639999999999</v>
      </c>
      <c r="G34" s="75">
        <v>0</v>
      </c>
    </row>
    <row r="35" spans="1:7" x14ac:dyDescent="0.25">
      <c r="A35" s="63" t="s">
        <v>620</v>
      </c>
      <c r="B35" s="75">
        <v>710460.9</v>
      </c>
      <c r="C35" s="75">
        <v>87406.44</v>
      </c>
      <c r="D35" s="75">
        <v>797867.34000000008</v>
      </c>
      <c r="E35" s="75">
        <v>797867.34</v>
      </c>
      <c r="F35" s="75">
        <v>797867.34</v>
      </c>
      <c r="G35" s="75">
        <v>0</v>
      </c>
    </row>
    <row r="36" spans="1:7" x14ac:dyDescent="0.25">
      <c r="A36" s="63" t="s">
        <v>621</v>
      </c>
      <c r="B36" s="75">
        <v>171642.69</v>
      </c>
      <c r="C36" s="75">
        <v>245.99</v>
      </c>
      <c r="D36" s="75">
        <v>171888.68</v>
      </c>
      <c r="E36" s="75">
        <v>171888.68</v>
      </c>
      <c r="F36" s="75">
        <v>171888.68</v>
      </c>
      <c r="G36" s="75">
        <v>0</v>
      </c>
    </row>
    <row r="37" spans="1:7" x14ac:dyDescent="0.25">
      <c r="A37" s="63" t="s">
        <v>622</v>
      </c>
      <c r="B37" s="75">
        <v>171642.69</v>
      </c>
      <c r="C37" s="75">
        <v>-24004.91</v>
      </c>
      <c r="D37" s="75">
        <v>147637.78</v>
      </c>
      <c r="E37" s="75">
        <v>147637.78</v>
      </c>
      <c r="F37" s="75">
        <v>147637.78</v>
      </c>
      <c r="G37" s="75">
        <v>0</v>
      </c>
    </row>
    <row r="38" spans="1:7" x14ac:dyDescent="0.25">
      <c r="A38" s="63" t="s">
        <v>623</v>
      </c>
      <c r="B38" s="75">
        <v>119895.34</v>
      </c>
      <c r="C38" s="75">
        <v>-6348.34</v>
      </c>
      <c r="D38" s="75">
        <v>113547</v>
      </c>
      <c r="E38" s="75">
        <v>113547</v>
      </c>
      <c r="F38" s="75">
        <v>113547</v>
      </c>
      <c r="G38" s="75">
        <v>0</v>
      </c>
    </row>
    <row r="39" spans="1:7" x14ac:dyDescent="0.25">
      <c r="A39" s="63"/>
      <c r="B39" s="75"/>
      <c r="C39" s="75"/>
      <c r="D39" s="75"/>
      <c r="E39" s="75"/>
      <c r="F39" s="75"/>
      <c r="G39" s="75"/>
    </row>
    <row r="40" spans="1:7" x14ac:dyDescent="0.25">
      <c r="A40" s="3" t="s">
        <v>390</v>
      </c>
      <c r="B40" s="4">
        <f t="shared" ref="B40:G40" si="1">SUM(B41:B49)</f>
        <v>42000000</v>
      </c>
      <c r="C40" s="4">
        <f t="shared" si="1"/>
        <v>26185418.789999999</v>
      </c>
      <c r="D40" s="4">
        <f t="shared" si="1"/>
        <v>68185418.790000007</v>
      </c>
      <c r="E40" s="4">
        <f t="shared" si="1"/>
        <v>60279002.620000005</v>
      </c>
      <c r="F40" s="4">
        <f t="shared" si="1"/>
        <v>57530558.850000009</v>
      </c>
      <c r="G40" s="4">
        <f t="shared" si="1"/>
        <v>7906416.1700000027</v>
      </c>
    </row>
    <row r="41" spans="1:7" x14ac:dyDescent="0.25">
      <c r="A41" s="63" t="s">
        <v>601</v>
      </c>
      <c r="B41" s="75">
        <v>24600000</v>
      </c>
      <c r="C41" s="75">
        <v>21327351.780000001</v>
      </c>
      <c r="D41" s="75">
        <v>45927351.780000001</v>
      </c>
      <c r="E41" s="75">
        <v>38734416.009999998</v>
      </c>
      <c r="F41" s="75">
        <v>35985972.240000002</v>
      </c>
      <c r="G41" s="75">
        <v>7192935.7700000033</v>
      </c>
    </row>
    <row r="42" spans="1:7" x14ac:dyDescent="0.25">
      <c r="A42" s="63" t="s">
        <v>604</v>
      </c>
      <c r="B42" s="75">
        <v>0</v>
      </c>
      <c r="C42" s="75">
        <v>1250000</v>
      </c>
      <c r="D42" s="75">
        <v>1250000</v>
      </c>
      <c r="E42" s="75">
        <v>1250000</v>
      </c>
      <c r="F42" s="75">
        <v>1250000</v>
      </c>
      <c r="G42" s="75">
        <v>0</v>
      </c>
    </row>
    <row r="43" spans="1:7" x14ac:dyDescent="0.25">
      <c r="A43" s="63" t="s">
        <v>605</v>
      </c>
      <c r="B43" s="75">
        <v>2149754.33</v>
      </c>
      <c r="C43" s="75">
        <v>13091.59</v>
      </c>
      <c r="D43" s="75">
        <v>2162845.92</v>
      </c>
      <c r="E43" s="75">
        <v>2162845.92</v>
      </c>
      <c r="F43" s="75">
        <v>2162845.92</v>
      </c>
      <c r="G43" s="75">
        <v>0</v>
      </c>
    </row>
    <row r="44" spans="1:7" x14ac:dyDescent="0.25">
      <c r="A44" s="63" t="s">
        <v>606</v>
      </c>
      <c r="B44" s="75">
        <v>1000000</v>
      </c>
      <c r="C44" s="75">
        <v>1911468.42</v>
      </c>
      <c r="D44" s="75">
        <v>2911468.42</v>
      </c>
      <c r="E44" s="75">
        <v>2911468.42</v>
      </c>
      <c r="F44" s="75">
        <v>2911468.42</v>
      </c>
      <c r="G44" s="75">
        <v>0</v>
      </c>
    </row>
    <row r="45" spans="1:7" x14ac:dyDescent="0.25">
      <c r="A45" s="63" t="s">
        <v>624</v>
      </c>
      <c r="B45" s="75">
        <v>11907392.85</v>
      </c>
      <c r="C45" s="75">
        <v>-592469.74</v>
      </c>
      <c r="D45" s="75">
        <v>11314923.109999999</v>
      </c>
      <c r="E45" s="75">
        <v>10813751.17</v>
      </c>
      <c r="F45" s="75">
        <v>10813751.17</v>
      </c>
      <c r="G45" s="75">
        <v>501171.93999999948</v>
      </c>
    </row>
    <row r="46" spans="1:7" x14ac:dyDescent="0.25">
      <c r="A46" s="63" t="s">
        <v>607</v>
      </c>
      <c r="B46" s="75">
        <v>0</v>
      </c>
      <c r="C46" s="75">
        <v>165000</v>
      </c>
      <c r="D46" s="75">
        <v>165000</v>
      </c>
      <c r="E46" s="75">
        <v>19681</v>
      </c>
      <c r="F46" s="75">
        <v>19681</v>
      </c>
      <c r="G46" s="75">
        <v>145319</v>
      </c>
    </row>
    <row r="47" spans="1:7" x14ac:dyDescent="0.25">
      <c r="A47" s="63" t="s">
        <v>625</v>
      </c>
      <c r="B47" s="75">
        <v>1942852.82</v>
      </c>
      <c r="C47" s="75">
        <v>461776.74</v>
      </c>
      <c r="D47" s="75">
        <v>2404629.56</v>
      </c>
      <c r="E47" s="75">
        <v>2394503.56</v>
      </c>
      <c r="F47" s="75">
        <v>2394503.56</v>
      </c>
      <c r="G47" s="75">
        <v>10126</v>
      </c>
    </row>
    <row r="48" spans="1:7" x14ac:dyDescent="0.25">
      <c r="A48" s="63" t="s">
        <v>612</v>
      </c>
      <c r="B48" s="75">
        <v>400000</v>
      </c>
      <c r="C48" s="75">
        <v>1194200</v>
      </c>
      <c r="D48" s="75">
        <v>1594200</v>
      </c>
      <c r="E48" s="75">
        <v>1537336.54</v>
      </c>
      <c r="F48" s="75">
        <v>1537336.54</v>
      </c>
      <c r="G48" s="75">
        <v>56863.459999999963</v>
      </c>
    </row>
    <row r="49" spans="1:7" x14ac:dyDescent="0.25">
      <c r="A49" s="63" t="s">
        <v>615</v>
      </c>
      <c r="B49" s="75">
        <v>0</v>
      </c>
      <c r="C49" s="75">
        <v>455000</v>
      </c>
      <c r="D49" s="75">
        <v>455000</v>
      </c>
      <c r="E49" s="75">
        <v>455000</v>
      </c>
      <c r="F49" s="75">
        <v>455000</v>
      </c>
      <c r="G49" s="75">
        <v>0</v>
      </c>
    </row>
    <row r="50" spans="1:7" x14ac:dyDescent="0.25">
      <c r="A50" s="31" t="s">
        <v>153</v>
      </c>
      <c r="B50" s="49"/>
      <c r="C50" s="49"/>
      <c r="D50" s="49"/>
      <c r="E50" s="49"/>
      <c r="F50" s="49"/>
      <c r="G50" s="49">
        <v>0</v>
      </c>
    </row>
    <row r="51" spans="1:7" x14ac:dyDescent="0.25">
      <c r="A51" s="3" t="s">
        <v>386</v>
      </c>
      <c r="B51" s="4">
        <f t="shared" ref="B51:G51" si="2">SUM(B40,B9)</f>
        <v>111086793.61</v>
      </c>
      <c r="C51" s="4">
        <f t="shared" si="2"/>
        <v>47117311.989999995</v>
      </c>
      <c r="D51" s="4">
        <f t="shared" si="2"/>
        <v>158204105.60000002</v>
      </c>
      <c r="E51" s="4">
        <f t="shared" si="2"/>
        <v>150285741.43000004</v>
      </c>
      <c r="F51" s="4">
        <f t="shared" si="2"/>
        <v>147299264.17000005</v>
      </c>
      <c r="G51" s="4">
        <f t="shared" si="2"/>
        <v>7918364.1699999953</v>
      </c>
    </row>
    <row r="52" spans="1:7" x14ac:dyDescent="0.25">
      <c r="A52" s="55"/>
      <c r="B52" s="55"/>
      <c r="C52" s="55"/>
      <c r="D52" s="55"/>
      <c r="E52" s="55"/>
      <c r="F52" s="55"/>
      <c r="G52" s="55"/>
    </row>
  </sheetData>
  <mergeCells count="4">
    <mergeCell ref="A7:A8"/>
    <mergeCell ref="B7:F7"/>
    <mergeCell ref="G7:G8"/>
    <mergeCell ref="A1:G1"/>
  </mergeCells>
  <dataValidations disablePrompts="1" count="1">
    <dataValidation type="decimal" allowBlank="1" showInputMessage="1" showErrorMessage="1" sqref="B9:G9 B50:G51 B40:G40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51:G51 B9:G9 C40:G40 B50:F5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31" zoomScale="75" zoomScaleNormal="75" workbookViewId="0">
      <selection activeCell="C74" sqref="C74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5" t="s">
        <v>391</v>
      </c>
      <c r="B1" s="176"/>
      <c r="C1" s="176"/>
      <c r="D1" s="176"/>
      <c r="E1" s="176"/>
      <c r="F1" s="176"/>
      <c r="G1" s="176"/>
    </row>
    <row r="2" spans="1:7" x14ac:dyDescent="0.25">
      <c r="A2" s="110" t="str">
        <f>'Formato 1'!A2</f>
        <v>Municipio de Tierra Blanca, Guanajuato</v>
      </c>
      <c r="B2" s="111"/>
      <c r="C2" s="111"/>
      <c r="D2" s="111"/>
      <c r="E2" s="111"/>
      <c r="F2" s="111"/>
      <c r="G2" s="112"/>
    </row>
    <row r="3" spans="1:7" x14ac:dyDescent="0.25">
      <c r="A3" s="113" t="s">
        <v>392</v>
      </c>
      <c r="B3" s="114"/>
      <c r="C3" s="114"/>
      <c r="D3" s="114"/>
      <c r="E3" s="114"/>
      <c r="F3" s="114"/>
      <c r="G3" s="115"/>
    </row>
    <row r="4" spans="1:7" x14ac:dyDescent="0.25">
      <c r="A4" s="113" t="s">
        <v>393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64" t="s">
        <v>6</v>
      </c>
      <c r="B7" s="172" t="s">
        <v>305</v>
      </c>
      <c r="C7" s="173"/>
      <c r="D7" s="173"/>
      <c r="E7" s="173"/>
      <c r="F7" s="174"/>
      <c r="G7" s="168" t="s">
        <v>394</v>
      </c>
    </row>
    <row r="8" spans="1:7" ht="30" x14ac:dyDescent="0.25">
      <c r="A8" s="165"/>
      <c r="B8" s="25" t="s">
        <v>307</v>
      </c>
      <c r="C8" s="7" t="s">
        <v>395</v>
      </c>
      <c r="D8" s="25" t="s">
        <v>309</v>
      </c>
      <c r="E8" s="25" t="s">
        <v>193</v>
      </c>
      <c r="F8" s="32" t="s">
        <v>210</v>
      </c>
      <c r="G8" s="167"/>
    </row>
    <row r="9" spans="1:7" ht="16.5" customHeight="1" x14ac:dyDescent="0.25">
      <c r="A9" s="26" t="s">
        <v>396</v>
      </c>
      <c r="B9" s="30">
        <f>SUM(B10,B19,B27,B37)</f>
        <v>69086793.610000014</v>
      </c>
      <c r="C9" s="30">
        <f t="shared" ref="C9:G9" si="0">SUM(C10,C19,C27,C37)</f>
        <v>20931893.199999996</v>
      </c>
      <c r="D9" s="30">
        <f t="shared" si="0"/>
        <v>90018686.809999987</v>
      </c>
      <c r="E9" s="30">
        <f t="shared" si="0"/>
        <v>90006738.809999987</v>
      </c>
      <c r="F9" s="30">
        <f t="shared" si="0"/>
        <v>89768705.320000008</v>
      </c>
      <c r="G9" s="30">
        <f t="shared" si="0"/>
        <v>11948</v>
      </c>
    </row>
    <row r="10" spans="1:7" ht="15" customHeight="1" x14ac:dyDescent="0.25">
      <c r="A10" s="58" t="s">
        <v>397</v>
      </c>
      <c r="B10" s="47">
        <f>SUM(B11:B18)</f>
        <v>50845035.310000002</v>
      </c>
      <c r="C10" s="47">
        <f t="shared" ref="C10:G10" si="1">SUM(C11:C18)</f>
        <v>21204380.879999999</v>
      </c>
      <c r="D10" s="47">
        <f t="shared" si="1"/>
        <v>72049416.189999998</v>
      </c>
      <c r="E10" s="47">
        <f t="shared" si="1"/>
        <v>72037618.539999992</v>
      </c>
      <c r="F10" s="47">
        <f t="shared" si="1"/>
        <v>71799585.049999997</v>
      </c>
      <c r="G10" s="47">
        <f t="shared" si="1"/>
        <v>11797.650000000373</v>
      </c>
    </row>
    <row r="11" spans="1:7" x14ac:dyDescent="0.25">
      <c r="A11" s="77" t="s">
        <v>398</v>
      </c>
      <c r="B11" s="47">
        <v>8483853.9900000002</v>
      </c>
      <c r="C11" s="47">
        <v>-249016.47</v>
      </c>
      <c r="D11" s="47">
        <v>8234837.5200000005</v>
      </c>
      <c r="E11" s="47">
        <v>8234837.5199999996</v>
      </c>
      <c r="F11" s="47">
        <v>8234837.5199999996</v>
      </c>
      <c r="G11" s="47">
        <v>0</v>
      </c>
    </row>
    <row r="12" spans="1:7" x14ac:dyDescent="0.25">
      <c r="A12" s="77" t="s">
        <v>399</v>
      </c>
      <c r="B12" s="47">
        <v>152949.20000000001</v>
      </c>
      <c r="C12" s="47">
        <v>-89672.56</v>
      </c>
      <c r="D12" s="47">
        <v>63276.640000000014</v>
      </c>
      <c r="E12" s="47">
        <v>63276.639999999999</v>
      </c>
      <c r="F12" s="47">
        <v>63276.639999999999</v>
      </c>
      <c r="G12" s="47">
        <v>0</v>
      </c>
    </row>
    <row r="13" spans="1:7" x14ac:dyDescent="0.25">
      <c r="A13" s="77" t="s">
        <v>400</v>
      </c>
      <c r="B13" s="47">
        <v>23800670.100000001</v>
      </c>
      <c r="C13" s="47">
        <v>16329610.710000001</v>
      </c>
      <c r="D13" s="47">
        <v>40130280.810000002</v>
      </c>
      <c r="E13" s="47">
        <v>40124785.810000002</v>
      </c>
      <c r="F13" s="47">
        <v>40045861.409999996</v>
      </c>
      <c r="G13" s="47">
        <v>5495</v>
      </c>
    </row>
    <row r="14" spans="1:7" x14ac:dyDescent="0.25">
      <c r="A14" s="77" t="s">
        <v>401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402</v>
      </c>
      <c r="B15" s="47">
        <v>12274791.960000001</v>
      </c>
      <c r="C15" s="47">
        <v>1737725.16</v>
      </c>
      <c r="D15" s="47">
        <v>14012517.120000001</v>
      </c>
      <c r="E15" s="47">
        <v>14008361.15</v>
      </c>
      <c r="F15" s="47">
        <v>13852441.560000001</v>
      </c>
      <c r="G15" s="47">
        <v>4155.9700000006706</v>
      </c>
    </row>
    <row r="16" spans="1:7" x14ac:dyDescent="0.25">
      <c r="A16" s="77" t="s">
        <v>403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404</v>
      </c>
      <c r="B17" s="47">
        <v>0</v>
      </c>
      <c r="C17" s="47">
        <v>76956.399999999994</v>
      </c>
      <c r="D17" s="47">
        <v>76956.399999999994</v>
      </c>
      <c r="E17" s="47">
        <v>76956.399999999994</v>
      </c>
      <c r="F17" s="47">
        <v>76956.399999999994</v>
      </c>
      <c r="G17" s="47">
        <v>0</v>
      </c>
    </row>
    <row r="18" spans="1:7" x14ac:dyDescent="0.25">
      <c r="A18" s="77" t="s">
        <v>405</v>
      </c>
      <c r="B18" s="47">
        <v>6132770.0599999996</v>
      </c>
      <c r="C18" s="47">
        <v>3398777.64</v>
      </c>
      <c r="D18" s="47">
        <v>9531547.6999999993</v>
      </c>
      <c r="E18" s="47">
        <v>9529401.0199999996</v>
      </c>
      <c r="F18" s="47">
        <v>9526211.5199999996</v>
      </c>
      <c r="G18" s="47">
        <v>2146.679999999702</v>
      </c>
    </row>
    <row r="19" spans="1:7" x14ac:dyDescent="0.25">
      <c r="A19" s="58" t="s">
        <v>406</v>
      </c>
      <c r="B19" s="47">
        <f>SUM(B20:B26)</f>
        <v>17394691.149999999</v>
      </c>
      <c r="C19" s="47">
        <f t="shared" ref="C19:G19" si="2">SUM(C20:C26)</f>
        <v>-2134904.85</v>
      </c>
      <c r="D19" s="47">
        <f t="shared" si="2"/>
        <v>15259786.299999999</v>
      </c>
      <c r="E19" s="47">
        <f t="shared" si="2"/>
        <v>15259786.289999999</v>
      </c>
      <c r="F19" s="47">
        <f t="shared" si="2"/>
        <v>15259786.289999999</v>
      </c>
      <c r="G19" s="47">
        <f t="shared" si="2"/>
        <v>9.9999997764825821E-3</v>
      </c>
    </row>
    <row r="20" spans="1:7" x14ac:dyDescent="0.25">
      <c r="A20" s="77" t="s">
        <v>407</v>
      </c>
      <c r="B20" s="47">
        <v>1015781.95</v>
      </c>
      <c r="C20" s="47">
        <v>92350.83</v>
      </c>
      <c r="D20" s="47">
        <v>1108132.78</v>
      </c>
      <c r="E20" s="47">
        <v>1108132.78</v>
      </c>
      <c r="F20" s="47">
        <v>1108132.78</v>
      </c>
      <c r="G20" s="47">
        <v>0</v>
      </c>
    </row>
    <row r="21" spans="1:7" x14ac:dyDescent="0.25">
      <c r="A21" s="77" t="s">
        <v>408</v>
      </c>
      <c r="B21" s="47">
        <v>12029806.289999999</v>
      </c>
      <c r="C21" s="47">
        <v>-1696390.27</v>
      </c>
      <c r="D21" s="47">
        <v>10333416.02</v>
      </c>
      <c r="E21" s="47">
        <v>10333416.02</v>
      </c>
      <c r="F21" s="47">
        <v>10333416.02</v>
      </c>
      <c r="G21" s="47">
        <v>0</v>
      </c>
    </row>
    <row r="22" spans="1:7" x14ac:dyDescent="0.25">
      <c r="A22" s="77" t="s">
        <v>409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77" t="s">
        <v>410</v>
      </c>
      <c r="B23" s="47">
        <v>2259439.98</v>
      </c>
      <c r="C23" s="47">
        <v>-173639.35</v>
      </c>
      <c r="D23" s="47">
        <v>2085800.63</v>
      </c>
      <c r="E23" s="47">
        <v>2085800.62</v>
      </c>
      <c r="F23" s="47">
        <v>2085800.62</v>
      </c>
      <c r="G23" s="47">
        <v>9.9999997764825821E-3</v>
      </c>
    </row>
    <row r="24" spans="1:7" x14ac:dyDescent="0.25">
      <c r="A24" s="77" t="s">
        <v>411</v>
      </c>
      <c r="B24" s="47">
        <v>601465.24</v>
      </c>
      <c r="C24" s="47">
        <v>-73898.490000000005</v>
      </c>
      <c r="D24" s="47">
        <v>527566.75</v>
      </c>
      <c r="E24" s="47">
        <v>527566.75</v>
      </c>
      <c r="F24" s="47">
        <v>527566.75</v>
      </c>
      <c r="G24" s="47">
        <v>0</v>
      </c>
    </row>
    <row r="25" spans="1:7" x14ac:dyDescent="0.25">
      <c r="A25" s="77" t="s">
        <v>412</v>
      </c>
      <c r="B25" s="47">
        <v>1488197.69</v>
      </c>
      <c r="C25" s="47">
        <v>-283327.57</v>
      </c>
      <c r="D25" s="47">
        <v>1204870.1199999999</v>
      </c>
      <c r="E25" s="47">
        <v>1204870.1200000001</v>
      </c>
      <c r="F25" s="47">
        <v>1204870.1200000001</v>
      </c>
      <c r="G25" s="47">
        <v>0</v>
      </c>
    </row>
    <row r="26" spans="1:7" x14ac:dyDescent="0.25">
      <c r="A26" s="77" t="s">
        <v>413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414</v>
      </c>
      <c r="B27" s="47">
        <f>SUM(B28:B36)</f>
        <v>847067.14999999991</v>
      </c>
      <c r="C27" s="47">
        <f t="shared" ref="C27:G27" si="3">SUM(C28:C36)</f>
        <v>1862417.17</v>
      </c>
      <c r="D27" s="47">
        <f t="shared" si="3"/>
        <v>2709484.32</v>
      </c>
      <c r="E27" s="47">
        <f t="shared" si="3"/>
        <v>2709333.98</v>
      </c>
      <c r="F27" s="47">
        <f t="shared" si="3"/>
        <v>2709333.98</v>
      </c>
      <c r="G27" s="47">
        <f t="shared" si="3"/>
        <v>150.33999999985099</v>
      </c>
    </row>
    <row r="28" spans="1:7" x14ac:dyDescent="0.25">
      <c r="A28" s="80" t="s">
        <v>415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416</v>
      </c>
      <c r="B29" s="47">
        <v>434501.68</v>
      </c>
      <c r="C29" s="47">
        <v>1658069.72</v>
      </c>
      <c r="D29" s="47">
        <v>2092571.4</v>
      </c>
      <c r="E29" s="47">
        <v>2092421.06</v>
      </c>
      <c r="F29" s="47">
        <v>2092421.06</v>
      </c>
      <c r="G29" s="47">
        <v>150.33999999985099</v>
      </c>
    </row>
    <row r="30" spans="1:7" x14ac:dyDescent="0.25">
      <c r="A30" s="77" t="s">
        <v>417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418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419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420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421</v>
      </c>
      <c r="B34" s="47">
        <v>412565.47</v>
      </c>
      <c r="C34" s="47">
        <v>204347.45</v>
      </c>
      <c r="D34" s="47">
        <v>616912.91999999993</v>
      </c>
      <c r="E34" s="47">
        <v>616912.92000000004</v>
      </c>
      <c r="F34" s="47">
        <v>616912.92000000004</v>
      </c>
      <c r="G34" s="47">
        <v>0</v>
      </c>
    </row>
    <row r="35" spans="1:7" ht="14.45" customHeight="1" x14ac:dyDescent="0.25">
      <c r="A35" s="77" t="s">
        <v>422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423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424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425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426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427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428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429</v>
      </c>
      <c r="B43" s="4">
        <f>SUM(B44,B53,B61,B71)</f>
        <v>42000000</v>
      </c>
      <c r="C43" s="4">
        <f t="shared" ref="C43:G43" si="5">SUM(C44,C53,C61,C71)</f>
        <v>26185418.789999999</v>
      </c>
      <c r="D43" s="4">
        <f t="shared" si="5"/>
        <v>68185418.789999992</v>
      </c>
      <c r="E43" s="4">
        <f t="shared" si="5"/>
        <v>60279002.619999997</v>
      </c>
      <c r="F43" s="4">
        <f t="shared" si="5"/>
        <v>57530558.850000001</v>
      </c>
      <c r="G43" s="4">
        <f t="shared" si="5"/>
        <v>7906416.1699999953</v>
      </c>
    </row>
    <row r="44" spans="1:7" x14ac:dyDescent="0.25">
      <c r="A44" s="58" t="s">
        <v>397</v>
      </c>
      <c r="B44" s="47">
        <f>SUM(B45:B52)</f>
        <v>13600245.67</v>
      </c>
      <c r="C44" s="47">
        <f t="shared" ref="C44:G44" si="6">SUM(C45:C52)</f>
        <v>119307</v>
      </c>
      <c r="D44" s="47">
        <f t="shared" si="6"/>
        <v>13719552.67</v>
      </c>
      <c r="E44" s="47">
        <f t="shared" si="6"/>
        <v>13208254.73</v>
      </c>
      <c r="F44" s="47">
        <f t="shared" si="6"/>
        <v>13208254.73</v>
      </c>
      <c r="G44" s="47">
        <f t="shared" si="6"/>
        <v>511297.93999999948</v>
      </c>
    </row>
    <row r="45" spans="1:7" x14ac:dyDescent="0.25">
      <c r="A45" s="80" t="s">
        <v>398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399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400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401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402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403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404</v>
      </c>
      <c r="B51" s="47">
        <v>13600245.67</v>
      </c>
      <c r="C51" s="47">
        <v>119307</v>
      </c>
      <c r="D51" s="47">
        <v>13719552.67</v>
      </c>
      <c r="E51" s="47">
        <v>13208254.73</v>
      </c>
      <c r="F51" s="47">
        <v>13208254.73</v>
      </c>
      <c r="G51" s="47">
        <v>511297.93999999948</v>
      </c>
    </row>
    <row r="52" spans="1:7" x14ac:dyDescent="0.25">
      <c r="A52" s="80" t="s">
        <v>405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406</v>
      </c>
      <c r="B53" s="47">
        <f>SUM(B54:B60)</f>
        <v>27999754.329999998</v>
      </c>
      <c r="C53" s="47">
        <f t="shared" ref="C53:G53" si="7">SUM(C54:C60)</f>
        <v>25271911.789999999</v>
      </c>
      <c r="D53" s="47">
        <f t="shared" si="7"/>
        <v>53271666.119999997</v>
      </c>
      <c r="E53" s="47">
        <f t="shared" si="7"/>
        <v>45933411.350000001</v>
      </c>
      <c r="F53" s="47">
        <f t="shared" si="7"/>
        <v>43184967.579999998</v>
      </c>
      <c r="G53" s="47">
        <f t="shared" si="7"/>
        <v>7338254.7699999958</v>
      </c>
    </row>
    <row r="54" spans="1:7" x14ac:dyDescent="0.25">
      <c r="A54" s="80" t="s">
        <v>407</v>
      </c>
      <c r="B54" s="47">
        <v>0</v>
      </c>
      <c r="C54" s="47">
        <v>455000</v>
      </c>
      <c r="D54" s="47">
        <v>455000</v>
      </c>
      <c r="E54" s="47">
        <v>455000</v>
      </c>
      <c r="F54" s="47">
        <v>455000</v>
      </c>
      <c r="G54" s="47">
        <v>0</v>
      </c>
    </row>
    <row r="55" spans="1:7" x14ac:dyDescent="0.25">
      <c r="A55" s="80" t="s">
        <v>408</v>
      </c>
      <c r="B55" s="47">
        <v>27999754.329999998</v>
      </c>
      <c r="C55" s="47">
        <v>24651911.789999999</v>
      </c>
      <c r="D55" s="47">
        <v>52651666.119999997</v>
      </c>
      <c r="E55" s="47">
        <v>45458730.350000001</v>
      </c>
      <c r="F55" s="47">
        <v>42710286.579999998</v>
      </c>
      <c r="G55" s="47">
        <v>7192935.7699999958</v>
      </c>
    </row>
    <row r="56" spans="1:7" x14ac:dyDescent="0.25">
      <c r="A56" s="80" t="s">
        <v>409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410</v>
      </c>
      <c r="B57" s="47">
        <v>0</v>
      </c>
      <c r="C57" s="47">
        <v>165000</v>
      </c>
      <c r="D57" s="47">
        <v>165000</v>
      </c>
      <c r="E57" s="47">
        <v>19681</v>
      </c>
      <c r="F57" s="47">
        <v>19681</v>
      </c>
      <c r="G57" s="47">
        <v>145319</v>
      </c>
    </row>
    <row r="58" spans="1:7" x14ac:dyDescent="0.25">
      <c r="A58" s="80" t="s">
        <v>411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412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413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414</v>
      </c>
      <c r="B61" s="47">
        <f>SUM(B62:B70)</f>
        <v>400000</v>
      </c>
      <c r="C61" s="47">
        <f t="shared" ref="C61:G61" si="8">SUM(C62:C70)</f>
        <v>794200</v>
      </c>
      <c r="D61" s="47">
        <f t="shared" si="8"/>
        <v>1194200</v>
      </c>
      <c r="E61" s="47">
        <f t="shared" si="8"/>
        <v>1137336.54</v>
      </c>
      <c r="F61" s="47">
        <f t="shared" si="8"/>
        <v>1137336.54</v>
      </c>
      <c r="G61" s="47">
        <f t="shared" si="8"/>
        <v>56863.459999999963</v>
      </c>
    </row>
    <row r="62" spans="1:7" x14ac:dyDescent="0.25">
      <c r="A62" s="80" t="s">
        <v>415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416</v>
      </c>
      <c r="B63" s="47">
        <v>400000</v>
      </c>
      <c r="C63" s="47">
        <v>794200</v>
      </c>
      <c r="D63" s="47">
        <v>1194200</v>
      </c>
      <c r="E63" s="47">
        <v>1137336.54</v>
      </c>
      <c r="F63" s="47">
        <v>1137336.54</v>
      </c>
      <c r="G63" s="47">
        <v>56863.459999999963</v>
      </c>
    </row>
    <row r="64" spans="1:7" x14ac:dyDescent="0.25">
      <c r="A64" s="80" t="s">
        <v>417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418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419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420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421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422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423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424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425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426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427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428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386</v>
      </c>
      <c r="B77" s="4">
        <f>B43+B9</f>
        <v>111086793.61000001</v>
      </c>
      <c r="C77" s="4">
        <f t="shared" ref="C77:G77" si="10">C43+C9</f>
        <v>47117311.989999995</v>
      </c>
      <c r="D77" s="4">
        <f t="shared" si="10"/>
        <v>158204105.59999996</v>
      </c>
      <c r="E77" s="4">
        <f t="shared" si="10"/>
        <v>150285741.42999998</v>
      </c>
      <c r="F77" s="4">
        <f t="shared" si="10"/>
        <v>147299264.17000002</v>
      </c>
      <c r="G77" s="4">
        <f t="shared" si="10"/>
        <v>7918364.1699999953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0 B19:G19 B27:G27 B37:G37 B42:G44 B53:G53 B61:G61 B71:G71 B7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opLeftCell="A7" zoomScale="75" zoomScaleNormal="75" workbookViewId="0">
      <selection activeCell="E33" sqref="E3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69" t="s">
        <v>430</v>
      </c>
      <c r="B1" s="161"/>
      <c r="C1" s="161"/>
      <c r="D1" s="161"/>
      <c r="E1" s="161"/>
      <c r="F1" s="161"/>
      <c r="G1" s="162"/>
    </row>
    <row r="2" spans="1:7" x14ac:dyDescent="0.25">
      <c r="A2" s="110" t="str">
        <f>'Formato 1'!A2</f>
        <v>Municipio de Tierra Blanca, Guanajuato</v>
      </c>
      <c r="B2" s="111"/>
      <c r="C2" s="111"/>
      <c r="D2" s="111"/>
      <c r="E2" s="111"/>
      <c r="F2" s="111"/>
      <c r="G2" s="112"/>
    </row>
    <row r="3" spans="1:7" x14ac:dyDescent="0.25">
      <c r="A3" s="113" t="s">
        <v>303</v>
      </c>
      <c r="B3" s="114"/>
      <c r="C3" s="114"/>
      <c r="D3" s="114"/>
      <c r="E3" s="114"/>
      <c r="F3" s="114"/>
      <c r="G3" s="115"/>
    </row>
    <row r="4" spans="1:7" x14ac:dyDescent="0.25">
      <c r="A4" s="113" t="s">
        <v>431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64" t="s">
        <v>432</v>
      </c>
      <c r="B7" s="167" t="s">
        <v>305</v>
      </c>
      <c r="C7" s="167"/>
      <c r="D7" s="167"/>
      <c r="E7" s="167"/>
      <c r="F7" s="167"/>
      <c r="G7" s="167" t="s">
        <v>306</v>
      </c>
    </row>
    <row r="8" spans="1:7" ht="30" x14ac:dyDescent="0.25">
      <c r="A8" s="165"/>
      <c r="B8" s="7" t="s">
        <v>307</v>
      </c>
      <c r="C8" s="33" t="s">
        <v>395</v>
      </c>
      <c r="D8" s="33" t="s">
        <v>238</v>
      </c>
      <c r="E8" s="33" t="s">
        <v>193</v>
      </c>
      <c r="F8" s="33" t="s">
        <v>210</v>
      </c>
      <c r="G8" s="177"/>
    </row>
    <row r="9" spans="1:7" ht="15.75" customHeight="1" x14ac:dyDescent="0.25">
      <c r="A9" s="26" t="s">
        <v>433</v>
      </c>
      <c r="B9" s="119">
        <f>SUM(B10,B11,B12,B15,B16,B19)</f>
        <v>38984302.719999999</v>
      </c>
      <c r="C9" s="119">
        <f t="shared" ref="C9:G9" si="0">SUM(C10,C11,C12,C15,C16,C19)</f>
        <v>-4967126.26</v>
      </c>
      <c r="D9" s="119">
        <f t="shared" si="0"/>
        <v>34017176.460000001</v>
      </c>
      <c r="E9" s="119">
        <f t="shared" si="0"/>
        <v>34017176.460000001</v>
      </c>
      <c r="F9" s="119">
        <f t="shared" si="0"/>
        <v>34017176.460000001</v>
      </c>
      <c r="G9" s="119">
        <f t="shared" si="0"/>
        <v>0</v>
      </c>
    </row>
    <row r="10" spans="1:7" x14ac:dyDescent="0.25">
      <c r="A10" s="58" t="s">
        <v>434</v>
      </c>
      <c r="B10" s="75">
        <v>38984302.719999999</v>
      </c>
      <c r="C10" s="75">
        <v>-4967126.26</v>
      </c>
      <c r="D10" s="75">
        <v>34017176.460000001</v>
      </c>
      <c r="E10" s="75">
        <v>34017176.460000001</v>
      </c>
      <c r="F10" s="75">
        <v>34017176.460000001</v>
      </c>
      <c r="G10" s="76">
        <v>0</v>
      </c>
    </row>
    <row r="11" spans="1:7" ht="15.75" customHeight="1" x14ac:dyDescent="0.25">
      <c r="A11" s="58" t="s">
        <v>435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v>0</v>
      </c>
    </row>
    <row r="12" spans="1:7" x14ac:dyDescent="0.25">
      <c r="A12" s="58" t="s">
        <v>436</v>
      </c>
      <c r="B12" s="76">
        <f>B13+B14</f>
        <v>0</v>
      </c>
      <c r="C12" s="76">
        <f t="shared" ref="C12:G12" si="1">C13+C14</f>
        <v>0</v>
      </c>
      <c r="D12" s="76">
        <f t="shared" si="1"/>
        <v>0</v>
      </c>
      <c r="E12" s="76">
        <f t="shared" si="1"/>
        <v>0</v>
      </c>
      <c r="F12" s="76">
        <f t="shared" si="1"/>
        <v>0</v>
      </c>
      <c r="G12" s="76">
        <f t="shared" si="1"/>
        <v>0</v>
      </c>
    </row>
    <row r="13" spans="1:7" x14ac:dyDescent="0.25">
      <c r="A13" s="77" t="s">
        <v>437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v>0</v>
      </c>
    </row>
    <row r="14" spans="1:7" x14ac:dyDescent="0.25">
      <c r="A14" s="77" t="s">
        <v>438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v>0</v>
      </c>
    </row>
    <row r="15" spans="1:7" x14ac:dyDescent="0.25">
      <c r="A15" s="58" t="s">
        <v>439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v>0</v>
      </c>
    </row>
    <row r="16" spans="1:7" ht="30" x14ac:dyDescent="0.25">
      <c r="A16" s="59" t="s">
        <v>440</v>
      </c>
      <c r="B16" s="76">
        <f>B17+B18</f>
        <v>0</v>
      </c>
      <c r="C16" s="76">
        <f t="shared" ref="C16:G16" si="2">C17+C18</f>
        <v>0</v>
      </c>
      <c r="D16" s="76">
        <f t="shared" si="2"/>
        <v>0</v>
      </c>
      <c r="E16" s="76">
        <f t="shared" si="2"/>
        <v>0</v>
      </c>
      <c r="F16" s="76">
        <f t="shared" si="2"/>
        <v>0</v>
      </c>
      <c r="G16" s="76">
        <f t="shared" si="2"/>
        <v>0</v>
      </c>
    </row>
    <row r="17" spans="1:7" x14ac:dyDescent="0.25">
      <c r="A17" s="77" t="s">
        <v>441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ref="G17:G19" si="3">D17-E17</f>
        <v>0</v>
      </c>
    </row>
    <row r="18" spans="1:7" x14ac:dyDescent="0.25">
      <c r="A18" s="77" t="s">
        <v>442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3"/>
        <v>0</v>
      </c>
    </row>
    <row r="19" spans="1:7" x14ac:dyDescent="0.25">
      <c r="A19" s="58" t="s">
        <v>443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3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444</v>
      </c>
      <c r="B21" s="119">
        <f>SUM(B22,B23,B24,B27,B28,B31)</f>
        <v>11265245.67</v>
      </c>
      <c r="C21" s="119">
        <f t="shared" ref="C21:F21" si="4">SUM(C22,C23,C24,C27,C28,C31)</f>
        <v>-1235170.6599999999</v>
      </c>
      <c r="D21" s="119">
        <f t="shared" si="4"/>
        <v>10030075.01</v>
      </c>
      <c r="E21" s="119">
        <f t="shared" si="4"/>
        <v>9463338.9700000007</v>
      </c>
      <c r="F21" s="119">
        <f t="shared" si="4"/>
        <v>9463338.9700000007</v>
      </c>
      <c r="G21" s="119">
        <f>SUM(G22,G23,G24,G27,G28,G31)</f>
        <v>566736.03999999911</v>
      </c>
    </row>
    <row r="22" spans="1:7" x14ac:dyDescent="0.25">
      <c r="A22" s="58" t="s">
        <v>434</v>
      </c>
      <c r="B22" s="75">
        <v>11265245.67</v>
      </c>
      <c r="C22" s="75">
        <v>-1235170.6599999999</v>
      </c>
      <c r="D22" s="75">
        <v>10030075.01</v>
      </c>
      <c r="E22" s="75">
        <v>9463338.9700000007</v>
      </c>
      <c r="F22" s="75">
        <v>9463338.9700000007</v>
      </c>
      <c r="G22" s="76">
        <v>566736.03999999911</v>
      </c>
    </row>
    <row r="23" spans="1:7" x14ac:dyDescent="0.25">
      <c r="A23" s="58" t="s">
        <v>435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436</v>
      </c>
      <c r="B24" s="76">
        <f t="shared" ref="B24:G24" si="5">B25+B26</f>
        <v>0</v>
      </c>
      <c r="C24" s="76">
        <f t="shared" si="5"/>
        <v>0</v>
      </c>
      <c r="D24" s="76">
        <f t="shared" si="5"/>
        <v>0</v>
      </c>
      <c r="E24" s="76">
        <f t="shared" si="5"/>
        <v>0</v>
      </c>
      <c r="F24" s="76">
        <f t="shared" si="5"/>
        <v>0</v>
      </c>
      <c r="G24" s="76">
        <f t="shared" si="5"/>
        <v>0</v>
      </c>
    </row>
    <row r="25" spans="1:7" x14ac:dyDescent="0.25">
      <c r="A25" s="77" t="s">
        <v>437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ref="G25:G31" si="6">D25-E25</f>
        <v>0</v>
      </c>
    </row>
    <row r="26" spans="1:7" x14ac:dyDescent="0.25">
      <c r="A26" s="77" t="s">
        <v>438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6"/>
        <v>0</v>
      </c>
    </row>
    <row r="27" spans="1:7" x14ac:dyDescent="0.25">
      <c r="A27" s="58" t="s">
        <v>439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6"/>
        <v>0</v>
      </c>
    </row>
    <row r="28" spans="1:7" ht="30" x14ac:dyDescent="0.25">
      <c r="A28" s="59" t="s">
        <v>440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441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6"/>
        <v>0</v>
      </c>
    </row>
    <row r="30" spans="1:7" x14ac:dyDescent="0.25">
      <c r="A30" s="77" t="s">
        <v>442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6"/>
        <v>0</v>
      </c>
    </row>
    <row r="31" spans="1:7" x14ac:dyDescent="0.25">
      <c r="A31" s="58" t="s">
        <v>443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6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445</v>
      </c>
      <c r="B33" s="119">
        <f>B21+B9</f>
        <v>50249548.390000001</v>
      </c>
      <c r="C33" s="119">
        <f t="shared" ref="C33:G33" si="8">C21+C9</f>
        <v>-6202296.9199999999</v>
      </c>
      <c r="D33" s="119">
        <f t="shared" si="8"/>
        <v>44047251.469999999</v>
      </c>
      <c r="E33" s="119">
        <f t="shared" si="8"/>
        <v>43480515.43</v>
      </c>
      <c r="F33" s="119">
        <f t="shared" si="8"/>
        <v>43480515.43</v>
      </c>
      <c r="G33" s="119">
        <f t="shared" si="8"/>
        <v>566736.03999999911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12 B16:F21 B24:F33" unlockedFormula="1"/>
    <ignoredError sqref="G12 G16:G21 G24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94BE40-83D3-48DA-B32A-8B1CFC4EFB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Lenovo</cp:lastModifiedBy>
  <cp:revision/>
  <dcterms:created xsi:type="dcterms:W3CDTF">2023-03-16T22:14:51Z</dcterms:created>
  <dcterms:modified xsi:type="dcterms:W3CDTF">2026-03-02T21:30:57Z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